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таблиця 1" sheetId="1" r:id="rId1"/>
    <sheet name="таблиця1.1" sheetId="2" r:id="rId2"/>
    <sheet name="таблиця1.2" sheetId="3" r:id="rId3"/>
    <sheet name="таблиця2,4" sheetId="4" r:id="rId4"/>
    <sheet name="таблиця3,5" sheetId="5" r:id="rId5"/>
    <sheet name="табл5" sheetId="6" state="hidden" r:id="rId6"/>
    <sheet name="форми обліку 1,2" sheetId="7" r:id="rId7"/>
  </sheets>
  <definedNames>
    <definedName name="Z_1800C3E3_C085_4EF0_B7A4_F05AD4198920_.wvu.Rows" localSheetId="4" hidden="1">'таблиця3,5'!$6:$6</definedName>
  </definedNames>
  <calcPr fullCalcOnLoad="1"/>
</workbook>
</file>

<file path=xl/sharedStrings.xml><?xml version="1.0" encoding="utf-8"?>
<sst xmlns="http://schemas.openxmlformats.org/spreadsheetml/2006/main" count="1284" uniqueCount="188">
  <si>
    <t>з них: берегові об׳єкти</t>
  </si>
  <si>
    <t>підземні</t>
  </si>
  <si>
    <t>плавучі транспортні засоби на митній території</t>
  </si>
  <si>
    <r>
      <t>Атмосферне повітря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(1210+1220)</t>
    </r>
  </si>
  <si>
    <r>
      <t>морські</t>
    </r>
    <r>
      <rPr>
        <sz val="8"/>
        <rFont val="Times New Roman"/>
        <family val="1"/>
      </rPr>
      <t xml:space="preserve"> (1121+1122)</t>
    </r>
  </si>
  <si>
    <t>з них: підприємства, організації</t>
  </si>
  <si>
    <t>автотранспортні підприємства</t>
  </si>
  <si>
    <t>Пересувні транспортні засоби</t>
  </si>
  <si>
    <t>Земельні ресурси</t>
  </si>
  <si>
    <t>Землі водного фонду</t>
  </si>
  <si>
    <t>в т.ч. з промисловими відходами</t>
  </si>
  <si>
    <t>в т.ч. з побутовими відходами</t>
  </si>
  <si>
    <t>в т.ч. з хімічними речовинами</t>
  </si>
  <si>
    <t>Рослинний світ</t>
  </si>
  <si>
    <t>в т.ч. ліси</t>
  </si>
  <si>
    <t>Тваринний світ</t>
  </si>
  <si>
    <t>в т.ч. браконьєрство</t>
  </si>
  <si>
    <t>Рибні ресурси</t>
  </si>
  <si>
    <t>Природно-заповідний фонд</t>
  </si>
  <si>
    <r>
      <t xml:space="preserve">в тому числі: </t>
    </r>
    <r>
      <rPr>
        <b/>
        <sz val="9"/>
        <rFont val="Times New Roman"/>
        <family val="1"/>
      </rPr>
      <t>поверхневі</t>
    </r>
  </si>
  <si>
    <r>
      <t xml:space="preserve">в т.ч. </t>
    </r>
    <r>
      <rPr>
        <b/>
        <sz val="9"/>
        <rFont val="Times New Roman"/>
        <family val="1"/>
      </rPr>
      <t>стаціонарні об׳єкти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(1211+1212)</t>
    </r>
  </si>
  <si>
    <r>
      <t>Поводження з відходами і хімічними речовинами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(1510+1520+1530+1540)</t>
    </r>
  </si>
  <si>
    <r>
      <t>Водні ресурси</t>
    </r>
    <r>
      <rPr>
        <b/>
        <sz val="7"/>
        <rFont val="Times New Roman"/>
        <family val="1"/>
      </rPr>
      <t xml:space="preserve"> </t>
    </r>
    <r>
      <rPr>
        <sz val="7"/>
        <rFont val="Times New Roman"/>
        <family val="1"/>
      </rPr>
      <t>(1110+1120+1130+1140)</t>
    </r>
  </si>
  <si>
    <t>Всього</t>
  </si>
  <si>
    <t>в т.ч. об׳єктів, занесених до "Переліку…"</t>
  </si>
  <si>
    <t>Всього, одиниць</t>
  </si>
  <si>
    <t>у т.ч.передані для розгляду у судові органи</t>
  </si>
  <si>
    <t>у т.ч. у вигляді попередження</t>
  </si>
  <si>
    <t>накладено</t>
  </si>
  <si>
    <t>стягнуто</t>
  </si>
  <si>
    <t>до органів прокуратури</t>
  </si>
  <si>
    <t>з ознаками кримінального правопорушення</t>
  </si>
  <si>
    <t>Відкрито кримінальних проваджень</t>
  </si>
  <si>
    <t>у т.ч. невстановленими особами</t>
  </si>
  <si>
    <t>кількість</t>
  </si>
  <si>
    <t>сума, тис.грн.</t>
  </si>
  <si>
    <t>пред׳явлено</t>
  </si>
  <si>
    <t>кількість переданих до судових органів позовів для прийняття рішень</t>
  </si>
  <si>
    <t>кількість прийнятих рішень</t>
  </si>
  <si>
    <t>Кількість перевірок</t>
  </si>
  <si>
    <t>Кількість складених протоколів</t>
  </si>
  <si>
    <t>Притягнуто до адмінвідпові-дальності, чол.</t>
  </si>
  <si>
    <t>Сума штрафів, тис.грн.</t>
  </si>
  <si>
    <t>Передано матеріалів у правоохоронні органи</t>
  </si>
  <si>
    <t>Загальна сума розрахованих збитків, тис.грн.</t>
  </si>
  <si>
    <t>Претензії, позови, збитки</t>
  </si>
  <si>
    <t>Рішення про тимчасову заборону (зупинення) діяльності</t>
  </si>
  <si>
    <t>Сфера контролю</t>
  </si>
  <si>
    <t>№ п/п</t>
  </si>
  <si>
    <t>Кількість перевірених об׳єктів державного нагляду (контролю)</t>
  </si>
  <si>
    <t>Разом (2+7-12)</t>
  </si>
  <si>
    <t>Всього (3+5+6)</t>
  </si>
  <si>
    <t>Таблиця 2</t>
  </si>
  <si>
    <t>планово</t>
  </si>
  <si>
    <t>Загальна кількість складених актів перевірок</t>
  </si>
  <si>
    <t>позапланово</t>
  </si>
  <si>
    <t>повторно</t>
  </si>
  <si>
    <t>суб׳єктів господарювання</t>
  </si>
  <si>
    <t>всього</t>
  </si>
  <si>
    <t>зокрема: окремих філій, представництв, цехів, відокремлених підрозділів та ін.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</si>
  <si>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</si>
  <si>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</si>
  <si>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Всього (8+10+11)</t>
  </si>
  <si>
    <t>Кількість перевірених суб׳єктів господарювання за критеріями ризику</t>
  </si>
  <si>
    <t>Таблиця 4</t>
  </si>
  <si>
    <t>з високим ступенем ризику</t>
  </si>
  <si>
    <t>із середнім ступенем ризику</t>
  </si>
  <si>
    <t>з незначним ступенем ризику</t>
  </si>
  <si>
    <t>всього (3+4+5)</t>
  </si>
  <si>
    <t>всього (7+8+9)</t>
  </si>
  <si>
    <t>Разом (2+6-10)</t>
  </si>
  <si>
    <t>Види аварійних забруднень (надзвичайних ситуацій)</t>
  </si>
  <si>
    <t>нарахо-вано</t>
  </si>
  <si>
    <t>відшко-довано</t>
  </si>
  <si>
    <t>Збитки, заподіяні внаслідок аварійних забруднень (надзвичайних ситуацій), тис.грн.</t>
  </si>
  <si>
    <t>Кількість випадків</t>
  </si>
  <si>
    <t>Таблиця 3</t>
  </si>
  <si>
    <t>Всього аварійних забруднень (надзвичайних ситуацій)</t>
  </si>
  <si>
    <t>підземних</t>
  </si>
  <si>
    <t>морських, всього (1.3.1.+1.3.2.)</t>
  </si>
  <si>
    <t>з кораблів, суден, плавучих засобів</t>
  </si>
  <si>
    <t>забруднення атмосферного повітря</t>
  </si>
  <si>
    <t>забруднення земельних ресурсів</t>
  </si>
  <si>
    <t>забруднення або пошкодження об’єктів рослинного світу</t>
  </si>
  <si>
    <t>водних живих ресурсів</t>
  </si>
  <si>
    <t>об’єктів та територій  природно-заповідного фонду</t>
  </si>
  <si>
    <t>1.2</t>
  </si>
  <si>
    <t>1.1</t>
  </si>
  <si>
    <t>1.3</t>
  </si>
  <si>
    <t>1.3.1</t>
  </si>
  <si>
    <t>1.3.2</t>
  </si>
  <si>
    <t>2</t>
  </si>
  <si>
    <t>3</t>
  </si>
  <si>
    <t>4</t>
  </si>
  <si>
    <t>5</t>
  </si>
  <si>
    <t>5.1</t>
  </si>
  <si>
    <t>6</t>
  </si>
  <si>
    <t>Аварійні забруднення об׳єктів навколишнього природного середовища (надзвичайні ситуації)</t>
  </si>
  <si>
    <t>Всього: (3+4+5)</t>
  </si>
  <si>
    <t>Кількість позапланово перевірених об׳єктів державного нагляду (контролю)</t>
  </si>
  <si>
    <t>Таблиця 5</t>
  </si>
  <si>
    <t>Таблиця 1</t>
  </si>
  <si>
    <t>Таблиця 1.1</t>
  </si>
  <si>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</t>
  </si>
  <si>
    <t>до органів НП, СБУ, інших</t>
  </si>
  <si>
    <t>Надра</t>
  </si>
  <si>
    <t>Пости екологічного контролю на митн. терит.</t>
  </si>
  <si>
    <r>
      <t>Всього</t>
    </r>
    <r>
      <rPr>
        <b/>
        <sz val="9"/>
        <rFont val="Times New Roman"/>
        <family val="1"/>
      </rPr>
      <t xml:space="preserve"> </t>
    </r>
    <r>
      <rPr>
        <sz val="7"/>
        <rFont val="Times New Roman"/>
        <family val="1"/>
      </rPr>
      <t>(1100+1200+1300+1400+1500+
1600+1700+1800+1900+2000+2100)</t>
    </r>
  </si>
  <si>
    <t>кораблі, морські судна, ін.плав.засоби</t>
  </si>
  <si>
    <t>в т.ч.з пестицидами та агрохімікат.</t>
  </si>
  <si>
    <t>в тому числі:
поверхневих</t>
  </si>
  <si>
    <t>з них:
стаціонарними джерелами</t>
  </si>
  <si>
    <t>Перевірка виконання приписів, рішень, додержання вимог природоохоронного законодавства</t>
  </si>
  <si>
    <t>Звернення фізичних осіб</t>
  </si>
  <si>
    <t>Рішень судових органів</t>
  </si>
  <si>
    <t>Доручення Прем׳єр-міністра України</t>
  </si>
  <si>
    <t>Аварійна ситуація, пов׳язана із діяльністю суб׳єкта господарювання</t>
  </si>
  <si>
    <t>Звернення суб׳єктів
господарювання</t>
  </si>
  <si>
    <t xml:space="preserve">
Разом (1+2+3+4+5+6)
</t>
  </si>
  <si>
    <t>місцевих органи виконавчої влади та органи місцевого самоврядування</t>
  </si>
  <si>
    <t>фізичних осіб при здійсненні обстежень ("Новорічна ялинка", "Первоцвіт", "Нерест", тощо)</t>
  </si>
  <si>
    <t>Підстави для проведення позапланових перевірок</t>
  </si>
  <si>
    <t>в тому числі: забруднення водних ресурсів, всього (1.1.+1.2.+1.3)</t>
  </si>
  <si>
    <t>масова загибель об’єктів тваринного світу, в тому числі: (5+5.1)</t>
  </si>
  <si>
    <t>Таблиця 1.2</t>
  </si>
  <si>
    <t>Полтава</t>
  </si>
  <si>
    <t>Черкаси</t>
  </si>
  <si>
    <t>серпень</t>
  </si>
  <si>
    <t>серпень 2018</t>
  </si>
  <si>
    <t xml:space="preserve">Державна екологічна інспекція ЦЕНТРАЛЬНОГО ОКРУГУ </t>
  </si>
  <si>
    <t xml:space="preserve">Державна екологічна інспекція ЦЕНТРАЛЬНОГО ОКРУГУ. </t>
  </si>
  <si>
    <t>вересень</t>
  </si>
  <si>
    <t>вересень 2018</t>
  </si>
  <si>
    <t>Полтава за Вересень 2018</t>
  </si>
  <si>
    <t>Черкаси за Вересень 2018</t>
  </si>
  <si>
    <t>Полтава за Серпень 2018</t>
  </si>
  <si>
    <t>Черкаси за Серпень 2018</t>
  </si>
  <si>
    <t>жовтень</t>
  </si>
  <si>
    <t>жовтень 2018</t>
  </si>
  <si>
    <t>Полтава за Жовтень 2018</t>
  </si>
  <si>
    <t>Черкаси за Жовтень 2018</t>
  </si>
  <si>
    <t>Альвіна Ремигайло 0472 63 09 87</t>
  </si>
  <si>
    <t>Лариса Михайлова 0532 56 93 18</t>
  </si>
  <si>
    <t>Лариса Михайлова 0532 56 93 18
Альвіна Ремигайло 0472 63 09 87</t>
  </si>
  <si>
    <t>листопад</t>
  </si>
  <si>
    <t>листопад 2018</t>
  </si>
  <si>
    <t>Полтава за Листопад 2018</t>
  </si>
  <si>
    <t>Черкаси за Листопад 2018</t>
  </si>
  <si>
    <t>Лариса Михайлова</t>
  </si>
  <si>
    <t>Альвіна Ремигайло</t>
  </si>
  <si>
    <t>природних ресурсів (ПОЗАПЛАНОВО). Державна екологічна інспекція ЦЕНТРАЛЬНОГО ОКРУГУ. За Серпень-Грудень 2018 року.</t>
  </si>
  <si>
    <t>грудень</t>
  </si>
  <si>
    <t>природних ресурсів (ПЛАНОВО). Державна екологічна інспекція ЦЕНТРАЛЬНОГО ОКРУГУ. За Серпень-Грудень 2018 року.</t>
  </si>
  <si>
    <t>природних ресурсів (ЗАГАЛЬНА). Державна екологічна інспекція ЦЕНТРАЛЬНОГО ОКРУГУ. За Серпень-Грудень 2018 року.</t>
  </si>
  <si>
    <t>грудень2018</t>
  </si>
  <si>
    <t>Державна екологічна інспекція ЦЕНТРАЛЬНОГО ОКРУГУ. За Серпень - Грудень 2018 року.</t>
  </si>
  <si>
    <t>Державна екологічна інспекція ЦЕНТРАЛЬНОГО ОКРУГУ. За Серпень -Грудень 2018 року.</t>
  </si>
  <si>
    <t>грудень 2018</t>
  </si>
  <si>
    <t>За Серпень - Грудень 2018 року.</t>
  </si>
  <si>
    <t>Полтава за Грудень 2018</t>
  </si>
  <si>
    <t>Черкаси за Грудень 2018</t>
  </si>
  <si>
    <t>Звітна форма обліку 1</t>
  </si>
  <si>
    <t>Результати виконання прийнятих рішень про тимчасову заборону (зупинення)</t>
  </si>
  <si>
    <r>
      <t>діяльності підприємств, установ, організацій і об</t>
    </r>
    <r>
      <rPr>
        <sz val="10"/>
        <rFont val="Arial Cyr"/>
        <family val="0"/>
      </rPr>
      <t>’</t>
    </r>
    <r>
      <rPr>
        <sz val="10"/>
        <rFont val="Times New Roman"/>
        <family val="1"/>
      </rPr>
      <t>єктів в разі порушення</t>
    </r>
  </si>
  <si>
    <t>ними вимог природоохоронного законодавства</t>
  </si>
  <si>
    <t>кількість актів про проведення опломбування</t>
  </si>
  <si>
    <t>кількість проведених перевірок щодо виконання рішень</t>
  </si>
  <si>
    <t>кількість виконаних/ невиконаних рішень</t>
  </si>
  <si>
    <t>кількість проведених повторних опломбувань</t>
  </si>
  <si>
    <t>заходи впливу: загальна сума штрафу/ кількість подань до правоохоронних органів</t>
  </si>
  <si>
    <t>кількість виданих дозволів на відновлення діяльності</t>
  </si>
  <si>
    <t>0/0</t>
  </si>
  <si>
    <t>4/0</t>
  </si>
  <si>
    <t>Лесечко</t>
  </si>
  <si>
    <t>Звітна форма обліку 2</t>
  </si>
  <si>
    <t>Результати виконання виданих приписів про усунення порушень природоохоронного</t>
  </si>
  <si>
    <t>законодавства, виявлених під час перевірок дотримання вимог природоохоронного законодавства</t>
  </si>
  <si>
    <r>
      <t>загальна кількість перевірених об</t>
    </r>
    <r>
      <rPr>
        <sz val="10"/>
        <rFont val="Arial"/>
        <family val="2"/>
      </rPr>
      <t>׳</t>
    </r>
    <r>
      <rPr>
        <sz val="10"/>
        <rFont val="Times New Roman"/>
        <family val="1"/>
      </rPr>
      <t>єктів державного нагляду (контролю) у звітному періоді</t>
    </r>
  </si>
  <si>
    <t>кількість винесених приписів</t>
  </si>
  <si>
    <t>кількість проведених перевірок щодо виконання приписів</t>
  </si>
  <si>
    <t>кількість виконаних/ невиконаних приписів</t>
  </si>
  <si>
    <t>заходи впливу (загальна сума штрафів, тис.грн. , інше)</t>
  </si>
  <si>
    <t>0/23</t>
  </si>
  <si>
    <t>Михайлова</t>
  </si>
  <si>
    <t>Ремигайло 0472-63-09-87</t>
  </si>
  <si>
    <t>3/40</t>
  </si>
  <si>
    <t>3/63</t>
  </si>
  <si>
    <t>в т.ч.з пестицидами та агрохімік.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</si>
</sst>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"/>
    <numFmt numFmtId="190" formatCode="0.000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sz val="5"/>
      <name val="Arial Cyr"/>
      <family val="0"/>
    </font>
    <font>
      <b/>
      <sz val="10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b/>
      <sz val="7"/>
      <name val="Arial Cyr"/>
      <family val="0"/>
    </font>
    <font>
      <b/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textRotation="90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top"/>
    </xf>
    <xf numFmtId="49" fontId="1" fillId="0" borderId="10" xfId="0" applyNumberFormat="1" applyFont="1" applyBorder="1" applyAlignment="1">
      <alignment horizontal="left" vertical="top" indent="1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188" fontId="3" fillId="0" borderId="10" xfId="0" applyNumberFormat="1" applyFont="1" applyBorder="1" applyAlignment="1">
      <alignment horizontal="center" vertical="top"/>
    </xf>
    <xf numFmtId="0" fontId="25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7" fillId="0" borderId="0" xfId="0" applyFont="1" applyAlignment="1">
      <alignment vertical="top"/>
    </xf>
    <xf numFmtId="0" fontId="22" fillId="0" borderId="10" xfId="0" applyFont="1" applyBorder="1" applyAlignment="1">
      <alignment wrapText="1"/>
    </xf>
    <xf numFmtId="49" fontId="22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49" fontId="2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15" fillId="0" borderId="10" xfId="0" applyFont="1" applyBorder="1" applyAlignment="1">
      <alignment/>
    </xf>
    <xf numFmtId="0" fontId="18" fillId="0" borderId="10" xfId="0" applyFont="1" applyBorder="1" applyAlignment="1">
      <alignment horizontal="center" textRotation="90" wrapText="1"/>
    </xf>
    <xf numFmtId="0" fontId="19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textRotation="90" wrapText="1"/>
    </xf>
    <xf numFmtId="0" fontId="16" fillId="0" borderId="10" xfId="0" applyFont="1" applyBorder="1" applyAlignment="1">
      <alignment/>
    </xf>
    <xf numFmtId="49" fontId="22" fillId="0" borderId="13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49" fontId="2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textRotation="90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textRotation="90" wrapText="1"/>
    </xf>
    <xf numFmtId="49" fontId="22" fillId="0" borderId="13" xfId="0" applyNumberFormat="1" applyFont="1" applyBorder="1" applyAlignment="1">
      <alignment/>
    </xf>
    <xf numFmtId="0" fontId="27" fillId="0" borderId="0" xfId="0" applyFont="1" applyAlignment="1">
      <alignment/>
    </xf>
    <xf numFmtId="49" fontId="22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1"/>
  <sheetViews>
    <sheetView zoomScale="124" zoomScaleNormal="124" zoomScalePageLayoutView="120" workbookViewId="0" topLeftCell="A1">
      <selection activeCell="F53" sqref="F53"/>
    </sheetView>
  </sheetViews>
  <sheetFormatPr defaultColWidth="9.00390625" defaultRowHeight="12.75"/>
  <cols>
    <col min="1" max="1" width="5.25390625" style="2" customWidth="1"/>
    <col min="2" max="2" width="25.125" style="3" customWidth="1"/>
    <col min="3" max="3" width="5.375" style="1" customWidth="1"/>
    <col min="4" max="4" width="3.75390625" style="1" customWidth="1"/>
    <col min="5" max="5" width="4.625" style="1" customWidth="1"/>
    <col min="6" max="6" width="3.75390625" style="1" customWidth="1"/>
    <col min="7" max="7" width="4.625" style="1" customWidth="1"/>
    <col min="8" max="8" width="3.125" style="1" customWidth="1"/>
    <col min="9" max="9" width="7.625" style="1" customWidth="1"/>
    <col min="10" max="10" width="8.625" style="1" customWidth="1"/>
    <col min="11" max="11" width="3.75390625" style="1" customWidth="1"/>
    <col min="12" max="13" width="3.375" style="1" customWidth="1"/>
    <col min="14" max="15" width="3.75390625" style="1" customWidth="1"/>
    <col min="16" max="16" width="11.25390625" style="1" customWidth="1"/>
    <col min="17" max="17" width="10.625" style="1" customWidth="1"/>
    <col min="18" max="18" width="3.75390625" style="1" customWidth="1"/>
    <col min="19" max="19" width="11.875" style="1" customWidth="1"/>
    <col min="20" max="20" width="3.75390625" style="1" customWidth="1"/>
    <col min="21" max="21" width="8.375" style="1" customWidth="1"/>
    <col min="22" max="23" width="3.75390625" style="1" customWidth="1"/>
    <col min="24" max="16384" width="9.125" style="1" customWidth="1"/>
  </cols>
  <sheetData>
    <row r="1" ht="12.75">
      <c r="U1" s="1" t="s">
        <v>101</v>
      </c>
    </row>
    <row r="2" ht="12.75">
      <c r="A2" s="11" t="s">
        <v>103</v>
      </c>
    </row>
    <row r="3" ht="12.75">
      <c r="A3" s="12" t="s">
        <v>153</v>
      </c>
    </row>
    <row r="4" ht="7.5" customHeight="1">
      <c r="A4" s="12"/>
    </row>
    <row r="5" spans="1:23" ht="19.5" customHeight="1">
      <c r="A5" s="86" t="s">
        <v>48</v>
      </c>
      <c r="B5" s="85" t="s">
        <v>47</v>
      </c>
      <c r="C5" s="91" t="s">
        <v>39</v>
      </c>
      <c r="D5" s="91"/>
      <c r="E5" s="91" t="s">
        <v>40</v>
      </c>
      <c r="F5" s="91"/>
      <c r="G5" s="92" t="s">
        <v>41</v>
      </c>
      <c r="H5" s="92"/>
      <c r="I5" s="91" t="s">
        <v>42</v>
      </c>
      <c r="J5" s="91"/>
      <c r="K5" s="91" t="s">
        <v>43</v>
      </c>
      <c r="L5" s="91"/>
      <c r="M5" s="91"/>
      <c r="N5" s="91"/>
      <c r="O5" s="95" t="s">
        <v>32</v>
      </c>
      <c r="P5" s="92" t="s">
        <v>44</v>
      </c>
      <c r="Q5" s="92"/>
      <c r="R5" s="91" t="s">
        <v>45</v>
      </c>
      <c r="S5" s="91"/>
      <c r="T5" s="91"/>
      <c r="U5" s="91"/>
      <c r="V5" s="93" t="s">
        <v>46</v>
      </c>
      <c r="W5" s="93"/>
    </row>
    <row r="6" spans="1:23" ht="12.75">
      <c r="A6" s="86"/>
      <c r="B6" s="85"/>
      <c r="C6" s="87" t="s">
        <v>23</v>
      </c>
      <c r="D6" s="81" t="s">
        <v>24</v>
      </c>
      <c r="E6" s="87" t="s">
        <v>25</v>
      </c>
      <c r="F6" s="81" t="s">
        <v>26</v>
      </c>
      <c r="G6" s="79" t="s">
        <v>23</v>
      </c>
      <c r="H6" s="81" t="s">
        <v>27</v>
      </c>
      <c r="I6" s="87" t="s">
        <v>28</v>
      </c>
      <c r="J6" s="87" t="s">
        <v>29</v>
      </c>
      <c r="K6" s="79" t="s">
        <v>23</v>
      </c>
      <c r="L6" s="81" t="s">
        <v>30</v>
      </c>
      <c r="M6" s="81" t="s">
        <v>104</v>
      </c>
      <c r="N6" s="81" t="s">
        <v>31</v>
      </c>
      <c r="O6" s="96"/>
      <c r="P6" s="79" t="s">
        <v>23</v>
      </c>
      <c r="Q6" s="83" t="s">
        <v>33</v>
      </c>
      <c r="R6" s="94" t="s">
        <v>36</v>
      </c>
      <c r="S6" s="94"/>
      <c r="T6" s="94" t="s">
        <v>29</v>
      </c>
      <c r="U6" s="94"/>
      <c r="V6" s="81" t="s">
        <v>37</v>
      </c>
      <c r="W6" s="89" t="s">
        <v>38</v>
      </c>
    </row>
    <row r="7" spans="1:23" ht="31.5">
      <c r="A7" s="86"/>
      <c r="B7" s="85"/>
      <c r="C7" s="84"/>
      <c r="D7" s="82"/>
      <c r="E7" s="84"/>
      <c r="F7" s="82"/>
      <c r="G7" s="80"/>
      <c r="H7" s="82"/>
      <c r="I7" s="88"/>
      <c r="J7" s="88"/>
      <c r="K7" s="80"/>
      <c r="L7" s="82"/>
      <c r="M7" s="82"/>
      <c r="N7" s="82"/>
      <c r="O7" s="96"/>
      <c r="P7" s="80"/>
      <c r="Q7" s="84"/>
      <c r="R7" s="37" t="s">
        <v>34</v>
      </c>
      <c r="S7" s="37" t="s">
        <v>35</v>
      </c>
      <c r="T7" s="37" t="s">
        <v>34</v>
      </c>
      <c r="U7" s="37" t="s">
        <v>35</v>
      </c>
      <c r="V7" s="82"/>
      <c r="W7" s="90"/>
    </row>
    <row r="8" spans="1:23" s="4" customFormat="1" ht="11.25">
      <c r="A8" s="38">
        <v>1</v>
      </c>
      <c r="B8" s="39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  <c r="Q8" s="40">
        <v>17</v>
      </c>
      <c r="R8" s="40">
        <v>18</v>
      </c>
      <c r="S8" s="40">
        <v>19</v>
      </c>
      <c r="T8" s="40">
        <v>20</v>
      </c>
      <c r="U8" s="40">
        <v>21</v>
      </c>
      <c r="V8" s="40">
        <v>22</v>
      </c>
      <c r="W8" s="40">
        <v>23</v>
      </c>
    </row>
    <row r="9" spans="1:23" ht="33" customHeight="1">
      <c r="A9" s="41">
        <v>1000</v>
      </c>
      <c r="B9" s="42" t="s">
        <v>107</v>
      </c>
      <c r="C9" s="41">
        <f aca="true" t="shared" si="0" ref="C9:W9">C22+C53+C94+C107+C120+C133+C186+C212+C238+C264+C277</f>
        <v>877</v>
      </c>
      <c r="D9" s="41">
        <f t="shared" si="0"/>
        <v>0</v>
      </c>
      <c r="E9" s="41">
        <f t="shared" si="0"/>
        <v>731</v>
      </c>
      <c r="F9" s="41">
        <f t="shared" si="0"/>
        <v>37</v>
      </c>
      <c r="G9" s="41">
        <f t="shared" si="0"/>
        <v>694</v>
      </c>
      <c r="H9" s="41">
        <f t="shared" si="0"/>
        <v>0</v>
      </c>
      <c r="I9" s="51">
        <f t="shared" si="0"/>
        <v>183.022</v>
      </c>
      <c r="J9" s="41">
        <f t="shared" si="0"/>
        <v>144.89100000000002</v>
      </c>
      <c r="K9" s="41">
        <f t="shared" si="0"/>
        <v>7</v>
      </c>
      <c r="L9" s="41">
        <f t="shared" si="0"/>
        <v>3</v>
      </c>
      <c r="M9" s="41">
        <f t="shared" si="0"/>
        <v>4</v>
      </c>
      <c r="N9" s="41">
        <f t="shared" si="0"/>
        <v>1</v>
      </c>
      <c r="O9" s="41">
        <f t="shared" si="0"/>
        <v>1</v>
      </c>
      <c r="P9" s="51">
        <f>P22+P53+P94+P107+P120+P133+P186+P212+P238+P264+P277</f>
        <v>156651.55999999997</v>
      </c>
      <c r="Q9" s="41">
        <f t="shared" si="0"/>
        <v>41440.128</v>
      </c>
      <c r="R9" s="41">
        <f>R22+R53+R94+R107+R120+R133+R186+R212+R238+R264+R277</f>
        <v>60</v>
      </c>
      <c r="S9" s="51">
        <f t="shared" si="0"/>
        <v>115211.43199999999</v>
      </c>
      <c r="T9" s="41">
        <f t="shared" si="0"/>
        <v>21</v>
      </c>
      <c r="U9" s="51">
        <f>U22+U53+U94+U107+U120+U133+U186+U212+U238+U264+U277</f>
        <v>391.8829999999999</v>
      </c>
      <c r="V9" s="41">
        <f t="shared" si="0"/>
        <v>11</v>
      </c>
      <c r="W9" s="41">
        <f t="shared" si="0"/>
        <v>0</v>
      </c>
    </row>
    <row r="10" spans="1:23" ht="12.75">
      <c r="A10" s="41"/>
      <c r="B10" s="56" t="s">
        <v>125</v>
      </c>
      <c r="C10" s="19">
        <f>C11+C12+C13+C14+C15</f>
        <v>516</v>
      </c>
      <c r="D10" s="19">
        <f aca="true" t="shared" si="1" ref="D10:W10">D11+D12+D13+D14+D15</f>
        <v>0</v>
      </c>
      <c r="E10" s="19">
        <f t="shared" si="1"/>
        <v>431</v>
      </c>
      <c r="F10" s="19">
        <f t="shared" si="1"/>
        <v>22</v>
      </c>
      <c r="G10" s="19">
        <f t="shared" si="1"/>
        <v>409</v>
      </c>
      <c r="H10" s="19">
        <f t="shared" si="1"/>
        <v>0</v>
      </c>
      <c r="I10" s="19">
        <f t="shared" si="1"/>
        <v>52.666000000000004</v>
      </c>
      <c r="J10" s="19">
        <f t="shared" si="1"/>
        <v>27.88</v>
      </c>
      <c r="K10" s="19">
        <f t="shared" si="1"/>
        <v>4</v>
      </c>
      <c r="L10" s="19">
        <f t="shared" si="1"/>
        <v>3</v>
      </c>
      <c r="M10" s="19">
        <f t="shared" si="1"/>
        <v>1</v>
      </c>
      <c r="N10" s="19">
        <f t="shared" si="1"/>
        <v>0</v>
      </c>
      <c r="O10" s="19">
        <f t="shared" si="1"/>
        <v>0</v>
      </c>
      <c r="P10" s="76">
        <f t="shared" si="1"/>
        <v>114135.19</v>
      </c>
      <c r="Q10" s="19">
        <f t="shared" si="1"/>
        <v>0</v>
      </c>
      <c r="R10" s="19">
        <f>R11+R12+R13+R14+R15</f>
        <v>40</v>
      </c>
      <c r="S10" s="19">
        <f t="shared" si="1"/>
        <v>114135.19</v>
      </c>
      <c r="T10" s="19">
        <f t="shared" si="1"/>
        <v>7</v>
      </c>
      <c r="U10" s="19">
        <f t="shared" si="1"/>
        <v>19.596</v>
      </c>
      <c r="V10" s="19">
        <f t="shared" si="1"/>
        <v>8</v>
      </c>
      <c r="W10" s="19">
        <f t="shared" si="1"/>
        <v>0</v>
      </c>
    </row>
    <row r="11" spans="1:23" ht="12.75" hidden="1">
      <c r="A11" s="41"/>
      <c r="B11" s="56" t="s">
        <v>127</v>
      </c>
      <c r="C11" s="19">
        <f aca="true" t="shared" si="2" ref="C11:W11">C25+C41+C57+C70+C83+C96+C109+C122+C136+C149+C162+C175+C188+C214+C240+C266+C279</f>
        <v>41</v>
      </c>
      <c r="D11" s="19">
        <f t="shared" si="2"/>
        <v>0</v>
      </c>
      <c r="E11" s="19">
        <f t="shared" si="2"/>
        <v>28</v>
      </c>
      <c r="F11" s="19">
        <f t="shared" si="2"/>
        <v>5</v>
      </c>
      <c r="G11" s="19">
        <f t="shared" si="2"/>
        <v>23</v>
      </c>
      <c r="H11" s="19">
        <f t="shared" si="2"/>
        <v>0</v>
      </c>
      <c r="I11" s="19">
        <f t="shared" si="2"/>
        <v>5.286999999999999</v>
      </c>
      <c r="J11" s="19">
        <f t="shared" si="2"/>
        <v>2.04</v>
      </c>
      <c r="K11" s="19">
        <f t="shared" si="2"/>
        <v>0</v>
      </c>
      <c r="L11" s="19">
        <f t="shared" si="2"/>
        <v>0</v>
      </c>
      <c r="M11" s="19">
        <f t="shared" si="2"/>
        <v>0</v>
      </c>
      <c r="N11" s="19">
        <f t="shared" si="2"/>
        <v>0</v>
      </c>
      <c r="O11" s="19">
        <f t="shared" si="2"/>
        <v>0</v>
      </c>
      <c r="P11" s="19">
        <f t="shared" si="2"/>
        <v>2.213</v>
      </c>
      <c r="Q11" s="19">
        <f t="shared" si="2"/>
        <v>0</v>
      </c>
      <c r="R11" s="19">
        <f t="shared" si="2"/>
        <v>1</v>
      </c>
      <c r="S11" s="19">
        <f t="shared" si="2"/>
        <v>2.213</v>
      </c>
      <c r="T11" s="19">
        <f t="shared" si="2"/>
        <v>0</v>
      </c>
      <c r="U11" s="19">
        <f t="shared" si="2"/>
        <v>0</v>
      </c>
      <c r="V11" s="19">
        <f t="shared" si="2"/>
        <v>0</v>
      </c>
      <c r="W11" s="19">
        <f t="shared" si="2"/>
        <v>0</v>
      </c>
    </row>
    <row r="12" spans="1:23" ht="12.75" hidden="1">
      <c r="A12" s="41"/>
      <c r="B12" s="56" t="s">
        <v>131</v>
      </c>
      <c r="C12" s="19">
        <f aca="true" t="shared" si="3" ref="C12:W12">C26+C42+C58+C71+C84+C97+C110+C123+C137+C150+C163+C176+C189+C215+C241+C267+C280</f>
        <v>126</v>
      </c>
      <c r="D12" s="19">
        <f t="shared" si="3"/>
        <v>0</v>
      </c>
      <c r="E12" s="19">
        <f t="shared" si="3"/>
        <v>68</v>
      </c>
      <c r="F12" s="19">
        <f t="shared" si="3"/>
        <v>2</v>
      </c>
      <c r="G12" s="19">
        <f t="shared" si="3"/>
        <v>66</v>
      </c>
      <c r="H12" s="19">
        <f t="shared" si="3"/>
        <v>0</v>
      </c>
      <c r="I12" s="19">
        <f t="shared" si="3"/>
        <v>10.914</v>
      </c>
      <c r="J12" s="19">
        <f t="shared" si="3"/>
        <v>7.037999999999999</v>
      </c>
      <c r="K12" s="19">
        <f t="shared" si="3"/>
        <v>4</v>
      </c>
      <c r="L12" s="19">
        <f t="shared" si="3"/>
        <v>3</v>
      </c>
      <c r="M12" s="19">
        <f t="shared" si="3"/>
        <v>1</v>
      </c>
      <c r="N12" s="19">
        <f t="shared" si="3"/>
        <v>0</v>
      </c>
      <c r="O12" s="19">
        <f t="shared" si="3"/>
        <v>0</v>
      </c>
      <c r="P12" s="19">
        <f t="shared" si="3"/>
        <v>1243.3719999999998</v>
      </c>
      <c r="Q12" s="19">
        <f t="shared" si="3"/>
        <v>0</v>
      </c>
      <c r="R12" s="19">
        <f t="shared" si="3"/>
        <v>10</v>
      </c>
      <c r="S12" s="19">
        <f t="shared" si="3"/>
        <v>1243.3719999999998</v>
      </c>
      <c r="T12" s="19">
        <f t="shared" si="3"/>
        <v>2</v>
      </c>
      <c r="U12" s="19">
        <f t="shared" si="3"/>
        <v>11.302</v>
      </c>
      <c r="V12" s="19">
        <f t="shared" si="3"/>
        <v>0</v>
      </c>
      <c r="W12" s="19">
        <f t="shared" si="3"/>
        <v>0</v>
      </c>
    </row>
    <row r="13" spans="1:23" ht="12.75" hidden="1">
      <c r="A13" s="41"/>
      <c r="B13" s="56" t="s">
        <v>137</v>
      </c>
      <c r="C13" s="19">
        <f aca="true" t="shared" si="4" ref="C13:W13">C27+C43+C59+C72+C85+C98+C111+C124+C138+C151+C164+C177+C190+C216+C242+C268+C281</f>
        <v>115</v>
      </c>
      <c r="D13" s="19">
        <f t="shared" si="4"/>
        <v>0</v>
      </c>
      <c r="E13" s="19">
        <f t="shared" si="4"/>
        <v>102</v>
      </c>
      <c r="F13" s="19">
        <f t="shared" si="4"/>
        <v>6</v>
      </c>
      <c r="G13" s="19">
        <f t="shared" si="4"/>
        <v>96</v>
      </c>
      <c r="H13" s="19">
        <f t="shared" si="4"/>
        <v>0</v>
      </c>
      <c r="I13" s="19">
        <f t="shared" si="4"/>
        <v>17.017</v>
      </c>
      <c r="J13" s="19">
        <f t="shared" si="4"/>
        <v>7.292999999999999</v>
      </c>
      <c r="K13" s="19">
        <f t="shared" si="4"/>
        <v>0</v>
      </c>
      <c r="L13" s="19">
        <f t="shared" si="4"/>
        <v>0</v>
      </c>
      <c r="M13" s="19">
        <f t="shared" si="4"/>
        <v>0</v>
      </c>
      <c r="N13" s="19">
        <f t="shared" si="4"/>
        <v>0</v>
      </c>
      <c r="O13" s="19">
        <f t="shared" si="4"/>
        <v>0</v>
      </c>
      <c r="P13" s="19">
        <f t="shared" si="4"/>
        <v>641.326</v>
      </c>
      <c r="Q13" s="19">
        <f t="shared" si="4"/>
        <v>0</v>
      </c>
      <c r="R13" s="19">
        <f t="shared" si="4"/>
        <v>10</v>
      </c>
      <c r="S13" s="19">
        <f t="shared" si="4"/>
        <v>641.326</v>
      </c>
      <c r="T13" s="19">
        <f t="shared" si="4"/>
        <v>0</v>
      </c>
      <c r="U13" s="19">
        <f t="shared" si="4"/>
        <v>0</v>
      </c>
      <c r="V13" s="19">
        <f t="shared" si="4"/>
        <v>0</v>
      </c>
      <c r="W13" s="19">
        <f t="shared" si="4"/>
        <v>0</v>
      </c>
    </row>
    <row r="14" spans="1:23" ht="12.75" hidden="1">
      <c r="A14" s="41"/>
      <c r="B14" s="56" t="s">
        <v>144</v>
      </c>
      <c r="C14" s="19">
        <f aca="true" t="shared" si="5" ref="C14:W14">C28+C44+C60+C73+C86+C99+C112+C125+C139+C152+C165+C178+C191+C217+C243+C269+C282</f>
        <v>120</v>
      </c>
      <c r="D14" s="19">
        <f t="shared" si="5"/>
        <v>0</v>
      </c>
      <c r="E14" s="19">
        <f t="shared" si="5"/>
        <v>90</v>
      </c>
      <c r="F14" s="19">
        <f t="shared" si="5"/>
        <v>3</v>
      </c>
      <c r="G14" s="19">
        <f t="shared" si="5"/>
        <v>87</v>
      </c>
      <c r="H14" s="19">
        <f t="shared" si="5"/>
        <v>0</v>
      </c>
      <c r="I14" s="19">
        <f t="shared" si="5"/>
        <v>7.854</v>
      </c>
      <c r="J14" s="19">
        <f t="shared" si="5"/>
        <v>5.712</v>
      </c>
      <c r="K14" s="19">
        <f t="shared" si="5"/>
        <v>0</v>
      </c>
      <c r="L14" s="19">
        <f t="shared" si="5"/>
        <v>0</v>
      </c>
      <c r="M14" s="19">
        <f t="shared" si="5"/>
        <v>0</v>
      </c>
      <c r="N14" s="19">
        <f t="shared" si="5"/>
        <v>0</v>
      </c>
      <c r="O14" s="19">
        <f t="shared" si="5"/>
        <v>0</v>
      </c>
      <c r="P14" s="19">
        <f t="shared" si="5"/>
        <v>2783.496</v>
      </c>
      <c r="Q14" s="19">
        <f t="shared" si="5"/>
        <v>0</v>
      </c>
      <c r="R14" s="19">
        <f t="shared" si="5"/>
        <v>8</v>
      </c>
      <c r="S14" s="19">
        <f t="shared" si="5"/>
        <v>2783.496</v>
      </c>
      <c r="T14" s="19">
        <f t="shared" si="5"/>
        <v>1</v>
      </c>
      <c r="U14" s="19">
        <f t="shared" si="5"/>
        <v>1.443</v>
      </c>
      <c r="V14" s="19">
        <f t="shared" si="5"/>
        <v>0</v>
      </c>
      <c r="W14" s="19">
        <f t="shared" si="5"/>
        <v>0</v>
      </c>
    </row>
    <row r="15" spans="1:23" ht="12.75" hidden="1">
      <c r="A15" s="41"/>
      <c r="B15" s="56" t="s">
        <v>151</v>
      </c>
      <c r="C15" s="19">
        <f>C29+C45+C61+C74+C87+C100+C113+C126+C140+C153+C166+C179+C192+C218+C244+C270+C283</f>
        <v>114</v>
      </c>
      <c r="D15" s="19">
        <f aca="true" t="shared" si="6" ref="D15:W15">D29+D45+D61+D74+D87+D100+D113+D126+D140+D153+D166+D179+D192+D218+D244+D270+D283</f>
        <v>0</v>
      </c>
      <c r="E15" s="19">
        <f t="shared" si="6"/>
        <v>143</v>
      </c>
      <c r="F15" s="19">
        <f t="shared" si="6"/>
        <v>6</v>
      </c>
      <c r="G15" s="19">
        <f t="shared" si="6"/>
        <v>137</v>
      </c>
      <c r="H15" s="19">
        <f t="shared" si="6"/>
        <v>0</v>
      </c>
      <c r="I15" s="19">
        <f t="shared" si="6"/>
        <v>11.594000000000001</v>
      </c>
      <c r="J15" s="19">
        <f t="shared" si="6"/>
        <v>5.797000000000001</v>
      </c>
      <c r="K15" s="19">
        <f t="shared" si="6"/>
        <v>0</v>
      </c>
      <c r="L15" s="19">
        <f t="shared" si="6"/>
        <v>0</v>
      </c>
      <c r="M15" s="19">
        <f t="shared" si="6"/>
        <v>0</v>
      </c>
      <c r="N15" s="19">
        <f t="shared" si="6"/>
        <v>0</v>
      </c>
      <c r="O15" s="19">
        <f t="shared" si="6"/>
        <v>0</v>
      </c>
      <c r="P15" s="19">
        <f t="shared" si="6"/>
        <v>109464.783</v>
      </c>
      <c r="Q15" s="19">
        <f t="shared" si="6"/>
        <v>0</v>
      </c>
      <c r="R15" s="19">
        <f t="shared" si="6"/>
        <v>11</v>
      </c>
      <c r="S15" s="19">
        <f t="shared" si="6"/>
        <v>109464.783</v>
      </c>
      <c r="T15" s="19">
        <f t="shared" si="6"/>
        <v>4</v>
      </c>
      <c r="U15" s="19">
        <f t="shared" si="6"/>
        <v>6.851000000000001</v>
      </c>
      <c r="V15" s="19">
        <f t="shared" si="6"/>
        <v>8</v>
      </c>
      <c r="W15" s="19">
        <f t="shared" si="6"/>
        <v>0</v>
      </c>
    </row>
    <row r="16" spans="1:23" ht="12.75">
      <c r="A16" s="41"/>
      <c r="B16" s="56" t="s">
        <v>126</v>
      </c>
      <c r="C16" s="19">
        <f>C17+C18+C19+C20+C21</f>
        <v>361</v>
      </c>
      <c r="D16" s="19">
        <f aca="true" t="shared" si="7" ref="D16:W16">D17+D18+D19+D20+D21</f>
        <v>0</v>
      </c>
      <c r="E16" s="19">
        <f t="shared" si="7"/>
        <v>300</v>
      </c>
      <c r="F16" s="19">
        <f t="shared" si="7"/>
        <v>15</v>
      </c>
      <c r="G16" s="19">
        <f t="shared" si="7"/>
        <v>285</v>
      </c>
      <c r="H16" s="19">
        <f t="shared" si="7"/>
        <v>0</v>
      </c>
      <c r="I16" s="76">
        <f t="shared" si="7"/>
        <v>130.35600000000002</v>
      </c>
      <c r="J16" s="19">
        <f t="shared" si="7"/>
        <v>117.011</v>
      </c>
      <c r="K16" s="19">
        <f t="shared" si="7"/>
        <v>3</v>
      </c>
      <c r="L16" s="19">
        <f t="shared" si="7"/>
        <v>0</v>
      </c>
      <c r="M16" s="19">
        <f t="shared" si="7"/>
        <v>3</v>
      </c>
      <c r="N16" s="19">
        <f t="shared" si="7"/>
        <v>1</v>
      </c>
      <c r="O16" s="19">
        <f t="shared" si="7"/>
        <v>1</v>
      </c>
      <c r="P16" s="19">
        <f t="shared" si="7"/>
        <v>42516.37</v>
      </c>
      <c r="Q16" s="19">
        <f t="shared" si="7"/>
        <v>41440.128</v>
      </c>
      <c r="R16" s="19">
        <f t="shared" si="7"/>
        <v>20</v>
      </c>
      <c r="S16" s="19">
        <f t="shared" si="7"/>
        <v>1076.2420000000002</v>
      </c>
      <c r="T16" s="19">
        <f t="shared" si="7"/>
        <v>14</v>
      </c>
      <c r="U16" s="19">
        <f t="shared" si="7"/>
        <v>372.287</v>
      </c>
      <c r="V16" s="19">
        <f t="shared" si="7"/>
        <v>3</v>
      </c>
      <c r="W16" s="19">
        <f t="shared" si="7"/>
        <v>0</v>
      </c>
    </row>
    <row r="17" spans="1:23" ht="12.75" hidden="1">
      <c r="A17" s="41"/>
      <c r="B17" s="56" t="s">
        <v>127</v>
      </c>
      <c r="C17" s="19">
        <f aca="true" t="shared" si="8" ref="C17:W17">C31+C47+C63+C76+C89+C102+C115+C128+C142+C155+C168+C181+C194+C220+C246+C272+C285</f>
        <v>34</v>
      </c>
      <c r="D17" s="19">
        <f t="shared" si="8"/>
        <v>0</v>
      </c>
      <c r="E17" s="19">
        <f t="shared" si="8"/>
        <v>17</v>
      </c>
      <c r="F17" s="19">
        <f t="shared" si="8"/>
        <v>1</v>
      </c>
      <c r="G17" s="19">
        <f t="shared" si="8"/>
        <v>16</v>
      </c>
      <c r="H17" s="19">
        <f t="shared" si="8"/>
        <v>0</v>
      </c>
      <c r="I17" s="19">
        <f t="shared" si="8"/>
        <v>4.2669999999999995</v>
      </c>
      <c r="J17" s="19">
        <f t="shared" si="8"/>
        <v>16.014</v>
      </c>
      <c r="K17" s="19">
        <f t="shared" si="8"/>
        <v>0</v>
      </c>
      <c r="L17" s="19">
        <f t="shared" si="8"/>
        <v>0</v>
      </c>
      <c r="M17" s="19">
        <f t="shared" si="8"/>
        <v>0</v>
      </c>
      <c r="N17" s="19">
        <f t="shared" si="8"/>
        <v>0</v>
      </c>
      <c r="O17" s="19">
        <f t="shared" si="8"/>
        <v>0</v>
      </c>
      <c r="P17" s="19">
        <f t="shared" si="8"/>
        <v>0</v>
      </c>
      <c r="Q17" s="19">
        <f t="shared" si="8"/>
        <v>0</v>
      </c>
      <c r="R17" s="19">
        <f t="shared" si="8"/>
        <v>0</v>
      </c>
      <c r="S17" s="19">
        <f t="shared" si="8"/>
        <v>0</v>
      </c>
      <c r="T17" s="19">
        <f t="shared" si="8"/>
        <v>0</v>
      </c>
      <c r="U17" s="19">
        <f t="shared" si="8"/>
        <v>0</v>
      </c>
      <c r="V17" s="19">
        <f t="shared" si="8"/>
        <v>0</v>
      </c>
      <c r="W17" s="19">
        <f t="shared" si="8"/>
        <v>0</v>
      </c>
    </row>
    <row r="18" spans="1:23" ht="12.75" hidden="1">
      <c r="A18" s="41"/>
      <c r="B18" s="56" t="s">
        <v>131</v>
      </c>
      <c r="C18" s="19">
        <f aca="true" t="shared" si="9" ref="C18:W18">C32+C48+C64+C77+C90+C103+C116+C129+C143+C156+C169+C182+C195+C221+C247+C273+C286</f>
        <v>68</v>
      </c>
      <c r="D18" s="19">
        <f t="shared" si="9"/>
        <v>0</v>
      </c>
      <c r="E18" s="19">
        <f t="shared" si="9"/>
        <v>58</v>
      </c>
      <c r="F18" s="19">
        <f t="shared" si="9"/>
        <v>3</v>
      </c>
      <c r="G18" s="19">
        <f t="shared" si="9"/>
        <v>55</v>
      </c>
      <c r="H18" s="19">
        <f t="shared" si="9"/>
        <v>0</v>
      </c>
      <c r="I18" s="19">
        <f t="shared" si="9"/>
        <v>30.124000000000002</v>
      </c>
      <c r="J18" s="19">
        <f t="shared" si="9"/>
        <v>6.307</v>
      </c>
      <c r="K18" s="19">
        <f t="shared" si="9"/>
        <v>0</v>
      </c>
      <c r="L18" s="19">
        <f t="shared" si="9"/>
        <v>0</v>
      </c>
      <c r="M18" s="19">
        <f t="shared" si="9"/>
        <v>0</v>
      </c>
      <c r="N18" s="19">
        <f t="shared" si="9"/>
        <v>0</v>
      </c>
      <c r="O18" s="19">
        <f t="shared" si="9"/>
        <v>0</v>
      </c>
      <c r="P18" s="19">
        <f t="shared" si="9"/>
        <v>0</v>
      </c>
      <c r="Q18" s="19">
        <f t="shared" si="9"/>
        <v>0</v>
      </c>
      <c r="R18" s="19">
        <f t="shared" si="9"/>
        <v>0</v>
      </c>
      <c r="S18" s="19">
        <f t="shared" si="9"/>
        <v>0</v>
      </c>
      <c r="T18" s="19">
        <f t="shared" si="9"/>
        <v>0</v>
      </c>
      <c r="U18" s="19">
        <f t="shared" si="9"/>
        <v>0</v>
      </c>
      <c r="V18" s="19">
        <f t="shared" si="9"/>
        <v>0</v>
      </c>
      <c r="W18" s="19">
        <f t="shared" si="9"/>
        <v>0</v>
      </c>
    </row>
    <row r="19" spans="1:23" ht="12.75" hidden="1">
      <c r="A19" s="41"/>
      <c r="B19" s="56" t="s">
        <v>137</v>
      </c>
      <c r="C19" s="19">
        <f aca="true" t="shared" si="10" ref="C19:W19">C33+C49+C65+C78+C91+C104+C117+C130+C144+C157+C170+C183+C196+C222+C248+C274+C287</f>
        <v>101</v>
      </c>
      <c r="D19" s="19">
        <f t="shared" si="10"/>
        <v>0</v>
      </c>
      <c r="E19" s="19">
        <f t="shared" si="10"/>
        <v>82</v>
      </c>
      <c r="F19" s="19">
        <f t="shared" si="10"/>
        <v>2</v>
      </c>
      <c r="G19" s="19">
        <f t="shared" si="10"/>
        <v>80</v>
      </c>
      <c r="H19" s="19">
        <f t="shared" si="10"/>
        <v>0</v>
      </c>
      <c r="I19" s="19">
        <f t="shared" si="10"/>
        <v>47.396</v>
      </c>
      <c r="J19" s="19">
        <f t="shared" si="10"/>
        <v>35.870000000000005</v>
      </c>
      <c r="K19" s="19">
        <f t="shared" si="10"/>
        <v>1</v>
      </c>
      <c r="L19" s="19">
        <f t="shared" si="10"/>
        <v>0</v>
      </c>
      <c r="M19" s="19">
        <f t="shared" si="10"/>
        <v>1</v>
      </c>
      <c r="N19" s="19">
        <f t="shared" si="10"/>
        <v>1</v>
      </c>
      <c r="O19" s="19">
        <f t="shared" si="10"/>
        <v>1</v>
      </c>
      <c r="P19" s="19">
        <f t="shared" si="10"/>
        <v>41540.733</v>
      </c>
      <c r="Q19" s="19">
        <f t="shared" si="10"/>
        <v>41440.128</v>
      </c>
      <c r="R19" s="19">
        <f t="shared" si="10"/>
        <v>5</v>
      </c>
      <c r="S19" s="19">
        <f t="shared" si="10"/>
        <v>100.605</v>
      </c>
      <c r="T19" s="19">
        <f t="shared" si="10"/>
        <v>0</v>
      </c>
      <c r="U19" s="19">
        <f t="shared" si="10"/>
        <v>0</v>
      </c>
      <c r="V19" s="19">
        <f t="shared" si="10"/>
        <v>0</v>
      </c>
      <c r="W19" s="19">
        <f t="shared" si="10"/>
        <v>0</v>
      </c>
    </row>
    <row r="20" spans="1:23" ht="12.75" hidden="1">
      <c r="A20" s="41"/>
      <c r="B20" s="56" t="s">
        <v>144</v>
      </c>
      <c r="C20" s="19">
        <f aca="true" t="shared" si="11" ref="C20:W20">C34+C50+C66+C79+C92+C105+C118+C131+C145+C158+C171+C184+C197+C223+C249+C275+C288</f>
        <v>70</v>
      </c>
      <c r="D20" s="19">
        <f t="shared" si="11"/>
        <v>0</v>
      </c>
      <c r="E20" s="19">
        <f t="shared" si="11"/>
        <v>60</v>
      </c>
      <c r="F20" s="19">
        <f t="shared" si="11"/>
        <v>3</v>
      </c>
      <c r="G20" s="19">
        <f t="shared" si="11"/>
        <v>57</v>
      </c>
      <c r="H20" s="19">
        <f t="shared" si="11"/>
        <v>0</v>
      </c>
      <c r="I20" s="19">
        <f t="shared" si="11"/>
        <v>24.412</v>
      </c>
      <c r="J20" s="19">
        <f t="shared" si="11"/>
        <v>37.655</v>
      </c>
      <c r="K20" s="19">
        <f t="shared" si="11"/>
        <v>2</v>
      </c>
      <c r="L20" s="19">
        <f t="shared" si="11"/>
        <v>0</v>
      </c>
      <c r="M20" s="19">
        <f t="shared" si="11"/>
        <v>2</v>
      </c>
      <c r="N20" s="19">
        <f t="shared" si="11"/>
        <v>0</v>
      </c>
      <c r="O20" s="19">
        <f t="shared" si="11"/>
        <v>0</v>
      </c>
      <c r="P20" s="19">
        <f t="shared" si="11"/>
        <v>372.71400000000006</v>
      </c>
      <c r="Q20" s="19">
        <f t="shared" si="11"/>
        <v>0</v>
      </c>
      <c r="R20" s="19">
        <f t="shared" si="11"/>
        <v>9</v>
      </c>
      <c r="S20" s="19">
        <f t="shared" si="11"/>
        <v>372.71400000000006</v>
      </c>
      <c r="T20" s="19">
        <f t="shared" si="11"/>
        <v>5</v>
      </c>
      <c r="U20" s="19">
        <f t="shared" si="11"/>
        <v>243.313</v>
      </c>
      <c r="V20" s="19">
        <f t="shared" si="11"/>
        <v>0</v>
      </c>
      <c r="W20" s="19">
        <f t="shared" si="11"/>
        <v>0</v>
      </c>
    </row>
    <row r="21" spans="1:23" ht="12.75" hidden="1">
      <c r="A21" s="41"/>
      <c r="B21" s="56" t="s">
        <v>151</v>
      </c>
      <c r="C21" s="19">
        <f>C35+C51+C67+C80+C93+C106+C119+C132+C146+C159+C172+C185+C198+C224+C250+C276+C289</f>
        <v>88</v>
      </c>
      <c r="D21" s="19">
        <f aca="true" t="shared" si="12" ref="D21:W21">D35+D51+D67+D80+D93+D106+D119+D132+D146+D159+D172+D185+D198+D224+D250+D276+D289</f>
        <v>0</v>
      </c>
      <c r="E21" s="19">
        <f t="shared" si="12"/>
        <v>83</v>
      </c>
      <c r="F21" s="19">
        <f t="shared" si="12"/>
        <v>6</v>
      </c>
      <c r="G21" s="19">
        <f t="shared" si="12"/>
        <v>77</v>
      </c>
      <c r="H21" s="19">
        <f t="shared" si="12"/>
        <v>0</v>
      </c>
      <c r="I21" s="19">
        <f t="shared" si="12"/>
        <v>24.157</v>
      </c>
      <c r="J21" s="19">
        <f t="shared" si="12"/>
        <v>21.164999999999996</v>
      </c>
      <c r="K21" s="19">
        <f t="shared" si="12"/>
        <v>0</v>
      </c>
      <c r="L21" s="19">
        <f t="shared" si="12"/>
        <v>0</v>
      </c>
      <c r="M21" s="19">
        <f t="shared" si="12"/>
        <v>0</v>
      </c>
      <c r="N21" s="19">
        <f t="shared" si="12"/>
        <v>0</v>
      </c>
      <c r="O21" s="19">
        <f t="shared" si="12"/>
        <v>0</v>
      </c>
      <c r="P21" s="19">
        <f t="shared" si="12"/>
        <v>602.923</v>
      </c>
      <c r="Q21" s="19">
        <f t="shared" si="12"/>
        <v>0</v>
      </c>
      <c r="R21" s="19">
        <f t="shared" si="12"/>
        <v>6</v>
      </c>
      <c r="S21" s="19">
        <f t="shared" si="12"/>
        <v>602.923</v>
      </c>
      <c r="T21" s="19">
        <f t="shared" si="12"/>
        <v>9</v>
      </c>
      <c r="U21" s="19">
        <f t="shared" si="12"/>
        <v>128.974</v>
      </c>
      <c r="V21" s="19">
        <f t="shared" si="12"/>
        <v>3</v>
      </c>
      <c r="W21" s="19">
        <f t="shared" si="12"/>
        <v>0</v>
      </c>
    </row>
    <row r="22" spans="1:23" ht="21" customHeight="1">
      <c r="A22" s="41">
        <v>1100</v>
      </c>
      <c r="B22" s="43" t="s">
        <v>22</v>
      </c>
      <c r="C22" s="41">
        <f aca="true" t="shared" si="13" ref="C22:W22">C23+C36+C39+C52</f>
        <v>134</v>
      </c>
      <c r="D22" s="41">
        <f t="shared" si="13"/>
        <v>0</v>
      </c>
      <c r="E22" s="41">
        <f t="shared" si="13"/>
        <v>102</v>
      </c>
      <c r="F22" s="41">
        <f t="shared" si="13"/>
        <v>3</v>
      </c>
      <c r="G22" s="41">
        <f t="shared" si="13"/>
        <v>99</v>
      </c>
      <c r="H22" s="41">
        <f t="shared" si="13"/>
        <v>0</v>
      </c>
      <c r="I22" s="41">
        <f t="shared" si="13"/>
        <v>15.588999999999999</v>
      </c>
      <c r="J22" s="41">
        <f t="shared" si="13"/>
        <v>10.863</v>
      </c>
      <c r="K22" s="41">
        <f t="shared" si="13"/>
        <v>2</v>
      </c>
      <c r="L22" s="41">
        <f t="shared" si="13"/>
        <v>0</v>
      </c>
      <c r="M22" s="41">
        <f t="shared" si="13"/>
        <v>2</v>
      </c>
      <c r="N22" s="41">
        <f t="shared" si="13"/>
        <v>0</v>
      </c>
      <c r="O22" s="41">
        <f t="shared" si="13"/>
        <v>0</v>
      </c>
      <c r="P22" s="41">
        <f t="shared" si="13"/>
        <v>854.249</v>
      </c>
      <c r="Q22" s="41">
        <f t="shared" si="13"/>
        <v>0</v>
      </c>
      <c r="R22" s="41">
        <f t="shared" si="13"/>
        <v>19</v>
      </c>
      <c r="S22" s="41">
        <f t="shared" si="13"/>
        <v>854.249</v>
      </c>
      <c r="T22" s="41">
        <f t="shared" si="13"/>
        <v>8</v>
      </c>
      <c r="U22" s="51">
        <f t="shared" si="13"/>
        <v>11.004000000000001</v>
      </c>
      <c r="V22" s="41">
        <f t="shared" si="13"/>
        <v>2</v>
      </c>
      <c r="W22" s="41">
        <f t="shared" si="13"/>
        <v>0</v>
      </c>
    </row>
    <row r="23" spans="1:23" ht="12.75">
      <c r="A23" s="41">
        <v>1110</v>
      </c>
      <c r="B23" s="44" t="s">
        <v>19</v>
      </c>
      <c r="C23" s="19">
        <f aca="true" t="shared" si="14" ref="C23:W23">C24+C30</f>
        <v>36</v>
      </c>
      <c r="D23" s="19">
        <f t="shared" si="14"/>
        <v>0</v>
      </c>
      <c r="E23" s="19">
        <f t="shared" si="14"/>
        <v>36</v>
      </c>
      <c r="F23" s="19">
        <f t="shared" si="14"/>
        <v>2</v>
      </c>
      <c r="G23" s="19">
        <f t="shared" si="14"/>
        <v>34</v>
      </c>
      <c r="H23" s="19">
        <f t="shared" si="14"/>
        <v>0</v>
      </c>
      <c r="I23" s="19">
        <f t="shared" si="14"/>
        <v>3.468</v>
      </c>
      <c r="J23" s="19">
        <f t="shared" si="14"/>
        <v>2.346</v>
      </c>
      <c r="K23" s="19">
        <f t="shared" si="14"/>
        <v>2</v>
      </c>
      <c r="L23" s="19">
        <f t="shared" si="14"/>
        <v>0</v>
      </c>
      <c r="M23" s="19">
        <f t="shared" si="14"/>
        <v>2</v>
      </c>
      <c r="N23" s="19">
        <f t="shared" si="14"/>
        <v>0</v>
      </c>
      <c r="O23" s="19">
        <f t="shared" si="14"/>
        <v>0</v>
      </c>
      <c r="P23" s="19">
        <f t="shared" si="14"/>
        <v>4.896</v>
      </c>
      <c r="Q23" s="19">
        <f t="shared" si="14"/>
        <v>0</v>
      </c>
      <c r="R23" s="19">
        <f t="shared" si="14"/>
        <v>2</v>
      </c>
      <c r="S23" s="19">
        <f t="shared" si="14"/>
        <v>4.896</v>
      </c>
      <c r="T23" s="19">
        <f t="shared" si="14"/>
        <v>1</v>
      </c>
      <c r="U23" s="19">
        <f t="shared" si="14"/>
        <v>2.213</v>
      </c>
      <c r="V23" s="19">
        <f t="shared" si="14"/>
        <v>0</v>
      </c>
      <c r="W23" s="19">
        <f t="shared" si="14"/>
        <v>0</v>
      </c>
    </row>
    <row r="24" spans="1:23" ht="12.75">
      <c r="A24" s="41"/>
      <c r="B24" s="56" t="s">
        <v>125</v>
      </c>
      <c r="C24" s="19">
        <f>C25+C26+C27+C28+C29</f>
        <v>31</v>
      </c>
      <c r="D24" s="19">
        <f aca="true" t="shared" si="15" ref="D24:W24">D25+D26+D27+D28+D29</f>
        <v>0</v>
      </c>
      <c r="E24" s="19">
        <f t="shared" si="15"/>
        <v>25</v>
      </c>
      <c r="F24" s="19">
        <f t="shared" si="15"/>
        <v>2</v>
      </c>
      <c r="G24" s="19">
        <f t="shared" si="15"/>
        <v>23</v>
      </c>
      <c r="H24" s="19">
        <f t="shared" si="15"/>
        <v>0</v>
      </c>
      <c r="I24" s="19">
        <f t="shared" si="15"/>
        <v>2.074</v>
      </c>
      <c r="J24" s="19">
        <f t="shared" si="15"/>
        <v>0.8839999999999999</v>
      </c>
      <c r="K24" s="19">
        <f t="shared" si="15"/>
        <v>0</v>
      </c>
      <c r="L24" s="19">
        <f t="shared" si="15"/>
        <v>0</v>
      </c>
      <c r="M24" s="19">
        <f t="shared" si="15"/>
        <v>0</v>
      </c>
      <c r="N24" s="19">
        <f t="shared" si="15"/>
        <v>0</v>
      </c>
      <c r="O24" s="19">
        <f t="shared" si="15"/>
        <v>0</v>
      </c>
      <c r="P24" s="19">
        <f t="shared" si="15"/>
        <v>4.896</v>
      </c>
      <c r="Q24" s="19">
        <f t="shared" si="15"/>
        <v>0</v>
      </c>
      <c r="R24" s="19">
        <f t="shared" si="15"/>
        <v>2</v>
      </c>
      <c r="S24" s="19">
        <f t="shared" si="15"/>
        <v>4.896</v>
      </c>
      <c r="T24" s="19">
        <f t="shared" si="15"/>
        <v>1</v>
      </c>
      <c r="U24" s="19">
        <f t="shared" si="15"/>
        <v>2.213</v>
      </c>
      <c r="V24" s="19">
        <f t="shared" si="15"/>
        <v>0</v>
      </c>
      <c r="W24" s="19">
        <f t="shared" si="15"/>
        <v>0</v>
      </c>
    </row>
    <row r="25" spans="1:23" ht="12.75" hidden="1">
      <c r="A25" s="41"/>
      <c r="B25" s="56" t="s">
        <v>127</v>
      </c>
      <c r="C25" s="19">
        <f>'таблиця1.1'!C25+'таблиця1.2'!C25</f>
        <v>5</v>
      </c>
      <c r="D25" s="19">
        <f>'таблиця1.1'!D25+'таблиця1.2'!D25</f>
        <v>0</v>
      </c>
      <c r="E25" s="19">
        <f>'таблиця1.1'!E25+'таблиця1.2'!E25</f>
        <v>1</v>
      </c>
      <c r="F25" s="19">
        <f>'таблиця1.1'!F25+'таблиця1.2'!F25</f>
        <v>1</v>
      </c>
      <c r="G25" s="19">
        <f>'таблиця1.1'!G25+'таблиця1.2'!G25</f>
        <v>0</v>
      </c>
      <c r="H25" s="19">
        <f>'таблиця1.1'!H25+'таблиця1.2'!H25</f>
        <v>0</v>
      </c>
      <c r="I25" s="19">
        <f>'таблиця1.1'!I25+'таблиця1.2'!I25</f>
        <v>0</v>
      </c>
      <c r="J25" s="19">
        <f>'таблиця1.1'!J25+'таблиця1.2'!J25</f>
        <v>0</v>
      </c>
      <c r="K25" s="19">
        <f>'таблиця1.1'!K25+'таблиця1.2'!K25</f>
        <v>0</v>
      </c>
      <c r="L25" s="19">
        <f>'таблиця1.1'!L25+'таблиця1.2'!L25</f>
        <v>0</v>
      </c>
      <c r="M25" s="19">
        <f>'таблиця1.1'!M25+'таблиця1.2'!M25</f>
        <v>0</v>
      </c>
      <c r="N25" s="19">
        <f>'таблиця1.1'!N25+'таблиця1.2'!N25</f>
        <v>0</v>
      </c>
      <c r="O25" s="19">
        <f>'таблиця1.1'!O25+'таблиця1.2'!O25</f>
        <v>0</v>
      </c>
      <c r="P25" s="19">
        <f>'таблиця1.1'!P25+'таблиця1.2'!P25</f>
        <v>2.213</v>
      </c>
      <c r="Q25" s="19">
        <f>'таблиця1.1'!Q25+'таблиця1.2'!Q25</f>
        <v>0</v>
      </c>
      <c r="R25" s="19">
        <f>'таблиця1.1'!R25+'таблиця1.2'!R25</f>
        <v>1</v>
      </c>
      <c r="S25" s="19">
        <f>'таблиця1.1'!S25+'таблиця1.2'!S25</f>
        <v>2.213</v>
      </c>
      <c r="T25" s="19">
        <f>'таблиця1.1'!T25+'таблиця1.2'!T25</f>
        <v>0</v>
      </c>
      <c r="U25" s="19">
        <f>'таблиця1.1'!U25+'таблиця1.2'!U25</f>
        <v>0</v>
      </c>
      <c r="V25" s="19">
        <f>'таблиця1.1'!V25+'таблиця1.2'!V25</f>
        <v>0</v>
      </c>
      <c r="W25" s="19">
        <f>'таблиця1.1'!W25+'таблиця1.2'!W25</f>
        <v>0</v>
      </c>
    </row>
    <row r="26" spans="1:23" ht="12.75" hidden="1">
      <c r="A26" s="41"/>
      <c r="B26" s="56" t="s">
        <v>131</v>
      </c>
      <c r="C26" s="19">
        <v>10</v>
      </c>
      <c r="D26" s="19">
        <v>0</v>
      </c>
      <c r="E26" s="19">
        <v>3</v>
      </c>
      <c r="F26" s="19">
        <v>0</v>
      </c>
      <c r="G26" s="19">
        <v>3</v>
      </c>
      <c r="H26" s="19">
        <v>0</v>
      </c>
      <c r="I26" s="19">
        <v>0.306</v>
      </c>
      <c r="J26" s="19">
        <v>0.306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2.683</v>
      </c>
      <c r="Q26" s="19">
        <v>0</v>
      </c>
      <c r="R26" s="19">
        <v>1</v>
      </c>
      <c r="S26" s="19">
        <v>2.683</v>
      </c>
      <c r="T26" s="19">
        <v>1</v>
      </c>
      <c r="U26" s="19">
        <v>2.213</v>
      </c>
      <c r="V26" s="19">
        <v>0</v>
      </c>
      <c r="W26" s="19">
        <v>0</v>
      </c>
    </row>
    <row r="27" spans="1:23" ht="12.75" hidden="1">
      <c r="A27" s="41"/>
      <c r="B27" s="56" t="s">
        <v>137</v>
      </c>
      <c r="C27" s="19">
        <f>'таблиця1.1'!C27+'таблиця1.2'!C27</f>
        <v>6</v>
      </c>
      <c r="D27" s="19">
        <f>'таблиця1.1'!D27+'таблиця1.2'!D27</f>
        <v>0</v>
      </c>
      <c r="E27" s="19">
        <f>'таблиця1.1'!E27+'таблиця1.2'!E27</f>
        <v>0</v>
      </c>
      <c r="F27" s="19">
        <f>'таблиця1.1'!F27+'таблиця1.2'!F27</f>
        <v>0</v>
      </c>
      <c r="G27" s="19">
        <f>'таблиця1.1'!G27+'таблиця1.2'!G27</f>
        <v>0</v>
      </c>
      <c r="H27" s="19">
        <f>'таблиця1.1'!H27+'таблиця1.2'!H27</f>
        <v>0</v>
      </c>
      <c r="I27" s="19">
        <f>'таблиця1.1'!I27+'таблиця1.2'!I27</f>
        <v>0</v>
      </c>
      <c r="J27" s="19">
        <f>'таблиця1.1'!J27+'таблиця1.2'!J27</f>
        <v>0</v>
      </c>
      <c r="K27" s="19">
        <f>'таблиця1.1'!K27+'таблиця1.2'!K27</f>
        <v>0</v>
      </c>
      <c r="L27" s="19">
        <f>'таблиця1.1'!L27+'таблиця1.2'!L27</f>
        <v>0</v>
      </c>
      <c r="M27" s="19">
        <f>'таблиця1.1'!M27+'таблиця1.2'!M27</f>
        <v>0</v>
      </c>
      <c r="N27" s="19">
        <f>'таблиця1.1'!N27+'таблиця1.2'!N27</f>
        <v>0</v>
      </c>
      <c r="O27" s="19">
        <f>'таблиця1.1'!O27+'таблиця1.2'!O27</f>
        <v>0</v>
      </c>
      <c r="P27" s="19">
        <f>'таблиця1.1'!P27+'таблиця1.2'!P27</f>
        <v>0</v>
      </c>
      <c r="Q27" s="19">
        <f>'таблиця1.1'!Q27+'таблиця1.2'!Q27</f>
        <v>0</v>
      </c>
      <c r="R27" s="19">
        <f>'таблиця1.1'!R27+'таблиця1.2'!R27</f>
        <v>0</v>
      </c>
      <c r="S27" s="19">
        <f>'таблиця1.1'!S27+'таблиця1.2'!S27</f>
        <v>0</v>
      </c>
      <c r="T27" s="19">
        <f>'таблиця1.1'!T27+'таблиця1.2'!T27</f>
        <v>0</v>
      </c>
      <c r="U27" s="19">
        <f>'таблиця1.1'!U27+'таблиця1.2'!U27</f>
        <v>0</v>
      </c>
      <c r="V27" s="19">
        <f>'таблиця1.1'!V27+'таблиця1.2'!V27</f>
        <v>0</v>
      </c>
      <c r="W27" s="19">
        <f>'таблиця1.1'!W27+'таблиця1.2'!W27</f>
        <v>0</v>
      </c>
    </row>
    <row r="28" spans="1:23" ht="12.75" hidden="1">
      <c r="A28" s="41"/>
      <c r="B28" s="56" t="s">
        <v>144</v>
      </c>
      <c r="C28" s="19">
        <v>7</v>
      </c>
      <c r="D28" s="19"/>
      <c r="E28" s="19">
        <v>6</v>
      </c>
      <c r="F28" s="19"/>
      <c r="G28" s="19">
        <v>6</v>
      </c>
      <c r="H28" s="19"/>
      <c r="I28" s="19">
        <v>0.578</v>
      </c>
      <c r="J28" s="19">
        <v>0.578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ht="12.75" hidden="1">
      <c r="A29" s="41"/>
      <c r="B29" s="56" t="s">
        <v>151</v>
      </c>
      <c r="C29" s="19">
        <f>'таблиця1.1'!C29+'таблиця1.2'!C29</f>
        <v>3</v>
      </c>
      <c r="D29" s="19">
        <f>'таблиця1.1'!D29+'таблиця1.2'!D29</f>
        <v>0</v>
      </c>
      <c r="E29" s="19">
        <f>'таблиця1.1'!E29+'таблиця1.2'!E29</f>
        <v>15</v>
      </c>
      <c r="F29" s="19">
        <f>'таблиця1.1'!F29+'таблиця1.2'!F29</f>
        <v>1</v>
      </c>
      <c r="G29" s="19">
        <f>'таблиця1.1'!G29+'таблиця1.2'!G29</f>
        <v>14</v>
      </c>
      <c r="H29" s="19">
        <f>'таблиця1.1'!H29+'таблиця1.2'!H29</f>
        <v>0</v>
      </c>
      <c r="I29" s="19">
        <f>'таблиця1.1'!I29+'таблиця1.2'!I29</f>
        <v>1.19</v>
      </c>
      <c r="J29" s="19">
        <f>'таблиця1.1'!J29+'таблиця1.2'!J29</f>
        <v>0</v>
      </c>
      <c r="K29" s="19">
        <f>'таблиця1.1'!K29+'таблиця1.2'!K29</f>
        <v>0</v>
      </c>
      <c r="L29" s="19">
        <f>'таблиця1.1'!L29+'таблиця1.2'!L29</f>
        <v>0</v>
      </c>
      <c r="M29" s="19">
        <f>'таблиця1.1'!M29+'таблиця1.2'!M29</f>
        <v>0</v>
      </c>
      <c r="N29" s="19">
        <f>'таблиця1.1'!N29+'таблиця1.2'!N29</f>
        <v>0</v>
      </c>
      <c r="O29" s="19">
        <f>'таблиця1.1'!O29+'таблиця1.2'!O29</f>
        <v>0</v>
      </c>
      <c r="P29" s="19">
        <f>'таблиця1.1'!P29+'таблиця1.2'!P29</f>
        <v>0</v>
      </c>
      <c r="Q29" s="19">
        <f>'таблиця1.1'!Q29+'таблиця1.2'!Q29</f>
        <v>0</v>
      </c>
      <c r="R29" s="19">
        <f>'таблиця1.1'!R29+'таблиця1.2'!R29</f>
        <v>0</v>
      </c>
      <c r="S29" s="19">
        <f>'таблиця1.1'!S29+'таблиця1.2'!S29</f>
        <v>0</v>
      </c>
      <c r="T29" s="19">
        <f>'таблиця1.1'!T29+'таблиця1.2'!T29</f>
        <v>0</v>
      </c>
      <c r="U29" s="19">
        <f>'таблиця1.1'!U29+'таблиця1.2'!U29</f>
        <v>0</v>
      </c>
      <c r="V29" s="19">
        <f>'таблиця1.1'!V29+'таблиця1.2'!V29</f>
        <v>0</v>
      </c>
      <c r="W29" s="19">
        <f>'таблиця1.1'!W29+'таблиця1.2'!W29</f>
        <v>0</v>
      </c>
    </row>
    <row r="30" spans="1:23" ht="12.75">
      <c r="A30" s="41"/>
      <c r="B30" s="56" t="s">
        <v>126</v>
      </c>
      <c r="C30" s="19">
        <f>C31+C32+C33+C34+C35</f>
        <v>5</v>
      </c>
      <c r="D30" s="19">
        <f aca="true" t="shared" si="16" ref="D30:W30">D31+D32+D33+D34+D35</f>
        <v>0</v>
      </c>
      <c r="E30" s="19">
        <f t="shared" si="16"/>
        <v>11</v>
      </c>
      <c r="F30" s="19">
        <f t="shared" si="16"/>
        <v>0</v>
      </c>
      <c r="G30" s="19">
        <f t="shared" si="16"/>
        <v>11</v>
      </c>
      <c r="H30" s="19">
        <f t="shared" si="16"/>
        <v>0</v>
      </c>
      <c r="I30" s="19">
        <f t="shared" si="16"/>
        <v>1.3940000000000001</v>
      </c>
      <c r="J30" s="19">
        <f t="shared" si="16"/>
        <v>1.4620000000000002</v>
      </c>
      <c r="K30" s="19">
        <f t="shared" si="16"/>
        <v>2</v>
      </c>
      <c r="L30" s="19">
        <f t="shared" si="16"/>
        <v>0</v>
      </c>
      <c r="M30" s="19">
        <f t="shared" si="16"/>
        <v>2</v>
      </c>
      <c r="N30" s="19">
        <f t="shared" si="16"/>
        <v>0</v>
      </c>
      <c r="O30" s="19">
        <f t="shared" si="16"/>
        <v>0</v>
      </c>
      <c r="P30" s="19">
        <f t="shared" si="16"/>
        <v>0</v>
      </c>
      <c r="Q30" s="19">
        <f t="shared" si="16"/>
        <v>0</v>
      </c>
      <c r="R30" s="19">
        <f t="shared" si="16"/>
        <v>0</v>
      </c>
      <c r="S30" s="19">
        <f t="shared" si="16"/>
        <v>0</v>
      </c>
      <c r="T30" s="19">
        <f t="shared" si="16"/>
        <v>0</v>
      </c>
      <c r="U30" s="19">
        <f t="shared" si="16"/>
        <v>0</v>
      </c>
      <c r="V30" s="19">
        <f t="shared" si="16"/>
        <v>0</v>
      </c>
      <c r="W30" s="19">
        <f t="shared" si="16"/>
        <v>0</v>
      </c>
    </row>
    <row r="31" spans="1:23" ht="12.75" hidden="1">
      <c r="A31" s="41"/>
      <c r="B31" s="56" t="s">
        <v>127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0.34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ht="12.75" hidden="1">
      <c r="A32" s="41"/>
      <c r="B32" s="56" t="s">
        <v>131</v>
      </c>
      <c r="C32" s="19">
        <v>2</v>
      </c>
      <c r="D32" s="19">
        <v>0</v>
      </c>
      <c r="E32" s="19">
        <v>3</v>
      </c>
      <c r="F32" s="19">
        <v>0</v>
      </c>
      <c r="G32" s="19">
        <v>3</v>
      </c>
      <c r="H32" s="19">
        <v>0</v>
      </c>
      <c r="I32" s="19">
        <v>0.391</v>
      </c>
      <c r="J32" s="19">
        <v>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2.75" hidden="1">
      <c r="A33" s="41"/>
      <c r="B33" s="56" t="s">
        <v>137</v>
      </c>
      <c r="C33" s="19">
        <v>2</v>
      </c>
      <c r="D33" s="19"/>
      <c r="E33" s="19">
        <v>2</v>
      </c>
      <c r="F33" s="19"/>
      <c r="G33" s="19">
        <v>2</v>
      </c>
      <c r="H33" s="19"/>
      <c r="I33" s="19">
        <v>0.255</v>
      </c>
      <c r="J33" s="19">
        <v>0.374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12.75" hidden="1">
      <c r="A34" s="41"/>
      <c r="B34" s="56" t="s">
        <v>144</v>
      </c>
      <c r="C34" s="19">
        <v>1</v>
      </c>
      <c r="D34" s="19"/>
      <c r="E34" s="19">
        <v>3</v>
      </c>
      <c r="F34" s="19"/>
      <c r="G34" s="19">
        <v>3</v>
      </c>
      <c r="H34" s="19"/>
      <c r="I34" s="19">
        <v>0.374</v>
      </c>
      <c r="J34" s="19">
        <v>0.374</v>
      </c>
      <c r="K34" s="19">
        <v>2</v>
      </c>
      <c r="L34" s="19"/>
      <c r="M34" s="19">
        <v>2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ht="12.75" hidden="1">
      <c r="A35" s="41"/>
      <c r="B35" s="56" t="s">
        <v>151</v>
      </c>
      <c r="C35" s="19">
        <f>'таблиця1.1'!C35+'таблиця1.2'!C35</f>
        <v>0</v>
      </c>
      <c r="D35" s="19">
        <f>'таблиця1.1'!D35+'таблиця1.2'!D35</f>
        <v>0</v>
      </c>
      <c r="E35" s="19">
        <f>'таблиця1.1'!E35+'таблиця1.2'!E35</f>
        <v>3</v>
      </c>
      <c r="F35" s="19">
        <f>'таблиця1.1'!F35+'таблиця1.2'!F35</f>
        <v>0</v>
      </c>
      <c r="G35" s="19">
        <f>'таблиця1.1'!G35+'таблиця1.2'!G35</f>
        <v>3</v>
      </c>
      <c r="H35" s="19">
        <f>'таблиця1.1'!H35+'таблиця1.2'!H35</f>
        <v>0</v>
      </c>
      <c r="I35" s="19">
        <f>'таблиця1.1'!I35+'таблиця1.2'!I35</f>
        <v>0.374</v>
      </c>
      <c r="J35" s="19">
        <f>'таблиця1.1'!J35+'таблиця1.2'!J35</f>
        <v>0.374</v>
      </c>
      <c r="K35" s="19">
        <f>'таблиця1.1'!K35+'таблиця1.2'!K35</f>
        <v>0</v>
      </c>
      <c r="L35" s="19">
        <f>'таблиця1.1'!L35+'таблиця1.2'!L35</f>
        <v>0</v>
      </c>
      <c r="M35" s="19">
        <f>'таблиця1.1'!M35+'таблиця1.2'!M35</f>
        <v>0</v>
      </c>
      <c r="N35" s="19">
        <f>'таблиця1.1'!N35+'таблиця1.2'!N35</f>
        <v>0</v>
      </c>
      <c r="O35" s="19">
        <f>'таблиця1.1'!O35+'таблиця1.2'!O35</f>
        <v>0</v>
      </c>
      <c r="P35" s="19">
        <f>'таблиця1.1'!P35+'таблиця1.2'!P35</f>
        <v>0</v>
      </c>
      <c r="Q35" s="19">
        <f>'таблиця1.1'!Q35+'таблиця1.2'!Q35</f>
        <v>0</v>
      </c>
      <c r="R35" s="19">
        <f>'таблиця1.1'!R35+'таблиця1.2'!R35</f>
        <v>0</v>
      </c>
      <c r="S35" s="19">
        <f>'таблиця1.1'!S35+'таблиця1.2'!S35</f>
        <v>0</v>
      </c>
      <c r="T35" s="19">
        <f>'таблиця1.1'!T35+'таблиця1.2'!T35</f>
        <v>0</v>
      </c>
      <c r="U35" s="19">
        <f>'таблиця1.1'!U35+'таблиця1.2'!U35</f>
        <v>0</v>
      </c>
      <c r="V35" s="19">
        <f>'таблиця1.1'!V35+'таблиця1.2'!V35</f>
        <v>0</v>
      </c>
      <c r="W35" s="19">
        <f>'таблиця1.1'!W35+'таблиця1.2'!W35</f>
        <v>0</v>
      </c>
    </row>
    <row r="36" spans="1:23" s="4" customFormat="1" ht="11.25" customHeight="1">
      <c r="A36" s="45">
        <v>1120</v>
      </c>
      <c r="B36" s="46" t="s">
        <v>4</v>
      </c>
      <c r="C36" s="19">
        <f>C37+C38</f>
        <v>0</v>
      </c>
      <c r="D36" s="19">
        <f aca="true" t="shared" si="17" ref="D36:W36">D37+D38</f>
        <v>0</v>
      </c>
      <c r="E36" s="19">
        <f t="shared" si="17"/>
        <v>0</v>
      </c>
      <c r="F36" s="19">
        <f t="shared" si="17"/>
        <v>0</v>
      </c>
      <c r="G36" s="19">
        <f t="shared" si="17"/>
        <v>0</v>
      </c>
      <c r="H36" s="19">
        <f t="shared" si="17"/>
        <v>0</v>
      </c>
      <c r="I36" s="19">
        <f t="shared" si="17"/>
        <v>0</v>
      </c>
      <c r="J36" s="19">
        <f t="shared" si="17"/>
        <v>0</v>
      </c>
      <c r="K36" s="19">
        <f t="shared" si="17"/>
        <v>0</v>
      </c>
      <c r="L36" s="19">
        <f t="shared" si="17"/>
        <v>0</v>
      </c>
      <c r="M36" s="19">
        <f t="shared" si="17"/>
        <v>0</v>
      </c>
      <c r="N36" s="19">
        <f t="shared" si="17"/>
        <v>0</v>
      </c>
      <c r="O36" s="19">
        <f t="shared" si="17"/>
        <v>0</v>
      </c>
      <c r="P36" s="19">
        <f t="shared" si="17"/>
        <v>0</v>
      </c>
      <c r="Q36" s="19">
        <f t="shared" si="17"/>
        <v>0</v>
      </c>
      <c r="R36" s="19">
        <f t="shared" si="17"/>
        <v>0</v>
      </c>
      <c r="S36" s="19">
        <f t="shared" si="17"/>
        <v>0</v>
      </c>
      <c r="T36" s="19">
        <f t="shared" si="17"/>
        <v>0</v>
      </c>
      <c r="U36" s="19">
        <f t="shared" si="17"/>
        <v>0</v>
      </c>
      <c r="V36" s="19">
        <f t="shared" si="17"/>
        <v>0</v>
      </c>
      <c r="W36" s="19">
        <f t="shared" si="17"/>
        <v>0</v>
      </c>
    </row>
    <row r="37" spans="1:23" s="4" customFormat="1" ht="12.75">
      <c r="A37" s="47">
        <v>1121</v>
      </c>
      <c r="B37" s="48" t="s">
        <v>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s="5" customFormat="1" ht="12" customHeight="1">
      <c r="A38" s="47">
        <v>1122</v>
      </c>
      <c r="B38" s="48" t="s">
        <v>108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12.75">
      <c r="A39" s="41">
        <v>1130</v>
      </c>
      <c r="B39" s="43" t="s">
        <v>1</v>
      </c>
      <c r="C39" s="19">
        <f aca="true" t="shared" si="18" ref="C39:W39">C40+C46</f>
        <v>98</v>
      </c>
      <c r="D39" s="19">
        <f t="shared" si="18"/>
        <v>0</v>
      </c>
      <c r="E39" s="19">
        <f t="shared" si="18"/>
        <v>66</v>
      </c>
      <c r="F39" s="19">
        <f t="shared" si="18"/>
        <v>1</v>
      </c>
      <c r="G39" s="19">
        <f t="shared" si="18"/>
        <v>65</v>
      </c>
      <c r="H39" s="19">
        <f t="shared" si="18"/>
        <v>0</v>
      </c>
      <c r="I39" s="19">
        <f t="shared" si="18"/>
        <v>12.120999999999999</v>
      </c>
      <c r="J39" s="19">
        <f t="shared" si="18"/>
        <v>8.517</v>
      </c>
      <c r="K39" s="19">
        <f t="shared" si="18"/>
        <v>0</v>
      </c>
      <c r="L39" s="19">
        <f t="shared" si="18"/>
        <v>0</v>
      </c>
      <c r="M39" s="19">
        <f t="shared" si="18"/>
        <v>0</v>
      </c>
      <c r="N39" s="19">
        <f t="shared" si="18"/>
        <v>0</v>
      </c>
      <c r="O39" s="19">
        <f t="shared" si="18"/>
        <v>0</v>
      </c>
      <c r="P39" s="19">
        <f t="shared" si="18"/>
        <v>849.3530000000001</v>
      </c>
      <c r="Q39" s="19">
        <f t="shared" si="18"/>
        <v>0</v>
      </c>
      <c r="R39" s="19">
        <f t="shared" si="18"/>
        <v>17</v>
      </c>
      <c r="S39" s="19">
        <f t="shared" si="18"/>
        <v>849.3530000000001</v>
      </c>
      <c r="T39" s="19">
        <f t="shared" si="18"/>
        <v>7</v>
      </c>
      <c r="U39" s="19">
        <f t="shared" si="18"/>
        <v>8.791</v>
      </c>
      <c r="V39" s="19">
        <f t="shared" si="18"/>
        <v>2</v>
      </c>
      <c r="W39" s="19">
        <f t="shared" si="18"/>
        <v>0</v>
      </c>
    </row>
    <row r="40" spans="1:23" ht="12.75">
      <c r="A40" s="19"/>
      <c r="B40" s="56" t="s">
        <v>125</v>
      </c>
      <c r="C40" s="19">
        <f>C41+C42+C43+C44+C45</f>
        <v>60</v>
      </c>
      <c r="D40" s="19">
        <f aca="true" t="shared" si="19" ref="D40:W40">D41+D42+D43+D44+D45</f>
        <v>0</v>
      </c>
      <c r="E40" s="19">
        <f t="shared" si="19"/>
        <v>41</v>
      </c>
      <c r="F40" s="19">
        <f t="shared" si="19"/>
        <v>1</v>
      </c>
      <c r="G40" s="19">
        <f t="shared" si="19"/>
        <v>40</v>
      </c>
      <c r="H40" s="19">
        <f t="shared" si="19"/>
        <v>0</v>
      </c>
      <c r="I40" s="19">
        <f t="shared" si="19"/>
        <v>7.700999999999999</v>
      </c>
      <c r="J40" s="19">
        <f t="shared" si="19"/>
        <v>4.7940000000000005</v>
      </c>
      <c r="K40" s="19">
        <f t="shared" si="19"/>
        <v>0</v>
      </c>
      <c r="L40" s="19">
        <f t="shared" si="19"/>
        <v>0</v>
      </c>
      <c r="M40" s="19">
        <f t="shared" si="19"/>
        <v>0</v>
      </c>
      <c r="N40" s="19">
        <f t="shared" si="19"/>
        <v>0</v>
      </c>
      <c r="O40" s="19">
        <f t="shared" si="19"/>
        <v>0</v>
      </c>
      <c r="P40" s="19">
        <f t="shared" si="19"/>
        <v>238.714</v>
      </c>
      <c r="Q40" s="19">
        <f t="shared" si="19"/>
        <v>0</v>
      </c>
      <c r="R40" s="19">
        <f t="shared" si="19"/>
        <v>7</v>
      </c>
      <c r="S40" s="19">
        <f t="shared" si="19"/>
        <v>238.714</v>
      </c>
      <c r="T40" s="19">
        <f t="shared" si="19"/>
        <v>1</v>
      </c>
      <c r="U40" s="19">
        <f t="shared" si="19"/>
        <v>1.443</v>
      </c>
      <c r="V40" s="19">
        <f t="shared" si="19"/>
        <v>0</v>
      </c>
      <c r="W40" s="19">
        <f t="shared" si="19"/>
        <v>0</v>
      </c>
    </row>
    <row r="41" spans="1:23" ht="12.75" hidden="1">
      <c r="A41" s="19"/>
      <c r="B41" s="56" t="s">
        <v>127</v>
      </c>
      <c r="C41" s="19">
        <v>2</v>
      </c>
      <c r="D41" s="19">
        <v>0</v>
      </c>
      <c r="E41" s="19">
        <v>2</v>
      </c>
      <c r="F41" s="19">
        <v>1</v>
      </c>
      <c r="G41" s="19">
        <v>1</v>
      </c>
      <c r="H41" s="19">
        <v>0</v>
      </c>
      <c r="I41" s="19">
        <v>1.53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</row>
    <row r="42" spans="1:23" ht="12.75" hidden="1">
      <c r="A42" s="19"/>
      <c r="B42" s="56" t="s">
        <v>131</v>
      </c>
      <c r="C42" s="19">
        <v>15</v>
      </c>
      <c r="D42" s="19">
        <v>0</v>
      </c>
      <c r="E42" s="19">
        <v>1</v>
      </c>
      <c r="F42" s="19">
        <v>0</v>
      </c>
      <c r="G42" s="19">
        <v>1</v>
      </c>
      <c r="H42" s="19">
        <v>0</v>
      </c>
      <c r="I42" s="19">
        <v>0.255</v>
      </c>
      <c r="J42" s="19">
        <v>1.53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198.958</v>
      </c>
      <c r="Q42" s="19">
        <v>0</v>
      </c>
      <c r="R42" s="19">
        <v>3</v>
      </c>
      <c r="S42" s="19">
        <v>198.958</v>
      </c>
      <c r="T42" s="19">
        <v>0</v>
      </c>
      <c r="U42" s="19">
        <v>0</v>
      </c>
      <c r="V42" s="19">
        <v>0</v>
      </c>
      <c r="W42" s="19">
        <v>0</v>
      </c>
    </row>
    <row r="43" spans="1:23" ht="12.75" hidden="1">
      <c r="A43" s="19"/>
      <c r="B43" s="56" t="s">
        <v>137</v>
      </c>
      <c r="C43" s="19">
        <v>15</v>
      </c>
      <c r="D43" s="19"/>
      <c r="E43" s="19">
        <v>7</v>
      </c>
      <c r="F43" s="19"/>
      <c r="G43" s="19">
        <v>7</v>
      </c>
      <c r="H43" s="19"/>
      <c r="I43" s="19">
        <v>2.584</v>
      </c>
      <c r="J43" s="19">
        <v>0.102</v>
      </c>
      <c r="K43" s="19"/>
      <c r="L43" s="19"/>
      <c r="M43" s="19"/>
      <c r="N43" s="19"/>
      <c r="O43" s="19"/>
      <c r="P43" s="19">
        <v>8.593</v>
      </c>
      <c r="Q43" s="19"/>
      <c r="R43" s="19">
        <v>3</v>
      </c>
      <c r="S43" s="19">
        <v>8.593</v>
      </c>
      <c r="T43" s="19"/>
      <c r="U43" s="19"/>
      <c r="V43" s="19"/>
      <c r="W43" s="19"/>
    </row>
    <row r="44" spans="1:23" ht="12.75" hidden="1">
      <c r="A44" s="19"/>
      <c r="B44" s="56" t="s">
        <v>144</v>
      </c>
      <c r="C44" s="19">
        <v>13</v>
      </c>
      <c r="D44" s="19"/>
      <c r="E44" s="19">
        <v>19</v>
      </c>
      <c r="F44" s="19"/>
      <c r="G44" s="19">
        <v>19</v>
      </c>
      <c r="H44" s="19"/>
      <c r="I44" s="19">
        <v>2.312</v>
      </c>
      <c r="J44" s="19">
        <v>1.462</v>
      </c>
      <c r="K44" s="19"/>
      <c r="L44" s="19"/>
      <c r="M44" s="19"/>
      <c r="N44" s="19"/>
      <c r="O44" s="19"/>
      <c r="P44" s="19">
        <v>31.163</v>
      </c>
      <c r="Q44" s="19"/>
      <c r="R44" s="19">
        <v>1</v>
      </c>
      <c r="S44" s="19">
        <v>31.163</v>
      </c>
      <c r="T44" s="19">
        <v>1</v>
      </c>
      <c r="U44" s="19">
        <v>1.443</v>
      </c>
      <c r="V44" s="19"/>
      <c r="W44" s="19"/>
    </row>
    <row r="45" spans="1:23" ht="12.75" hidden="1">
      <c r="A45" s="19"/>
      <c r="B45" s="56" t="s">
        <v>151</v>
      </c>
      <c r="C45" s="19">
        <f>'таблиця1.1'!C45+'таблиця1.2'!C45</f>
        <v>15</v>
      </c>
      <c r="D45" s="19">
        <f>'таблиця1.1'!D45+'таблиця1.2'!D45</f>
        <v>0</v>
      </c>
      <c r="E45" s="19">
        <f>'таблиця1.1'!E45+'таблиця1.2'!E45</f>
        <v>12</v>
      </c>
      <c r="F45" s="19">
        <f>'таблиця1.1'!F45+'таблиця1.2'!F45</f>
        <v>0</v>
      </c>
      <c r="G45" s="19">
        <f>'таблиця1.1'!G45+'таблиця1.2'!G45</f>
        <v>12</v>
      </c>
      <c r="H45" s="19">
        <f>'таблиця1.1'!H45+'таблиця1.2'!H45</f>
        <v>0</v>
      </c>
      <c r="I45" s="19">
        <f>'таблиця1.1'!I45+'таблиця1.2'!I45</f>
        <v>1.02</v>
      </c>
      <c r="J45" s="19">
        <f>'таблиця1.1'!J45+'таблиця1.2'!J45</f>
        <v>1.7</v>
      </c>
      <c r="K45" s="19">
        <f>'таблиця1.1'!K45+'таблиця1.2'!K45</f>
        <v>0</v>
      </c>
      <c r="L45" s="19">
        <f>'таблиця1.1'!L45+'таблиця1.2'!L45</f>
        <v>0</v>
      </c>
      <c r="M45" s="19">
        <f>'таблиця1.1'!M45+'таблиця1.2'!M45</f>
        <v>0</v>
      </c>
      <c r="N45" s="19">
        <f>'таблиця1.1'!N45+'таблиця1.2'!N45</f>
        <v>0</v>
      </c>
      <c r="O45" s="19">
        <f>'таблиця1.1'!O45+'таблиця1.2'!O45</f>
        <v>0</v>
      </c>
      <c r="P45" s="19">
        <f>'таблиця1.1'!P45+'таблиця1.2'!P45</f>
        <v>0</v>
      </c>
      <c r="Q45" s="19">
        <f>'таблиця1.1'!Q45+'таблиця1.2'!Q45</f>
        <v>0</v>
      </c>
      <c r="R45" s="19">
        <f>'таблиця1.1'!R45+'таблиця1.2'!R45</f>
        <v>0</v>
      </c>
      <c r="S45" s="19">
        <f>'таблиця1.1'!S45+'таблиця1.2'!S45</f>
        <v>0</v>
      </c>
      <c r="T45" s="19">
        <f>'таблиця1.1'!T45+'таблиця1.2'!T45</f>
        <v>0</v>
      </c>
      <c r="U45" s="19">
        <f>'таблиця1.1'!U45+'таблиця1.2'!U45</f>
        <v>0</v>
      </c>
      <c r="V45" s="19">
        <f>'таблиця1.1'!V45+'таблиця1.2'!V45</f>
        <v>0</v>
      </c>
      <c r="W45" s="19">
        <f>'таблиця1.1'!W45+'таблиця1.2'!W45</f>
        <v>0</v>
      </c>
    </row>
    <row r="46" spans="1:23" ht="12.75">
      <c r="A46" s="19"/>
      <c r="B46" s="56" t="s">
        <v>126</v>
      </c>
      <c r="C46" s="19">
        <f>C47+C48+C49+C50+C51</f>
        <v>38</v>
      </c>
      <c r="D46" s="19">
        <f aca="true" t="shared" si="20" ref="D46:W46">D47+D48+D49+D50+D51</f>
        <v>0</v>
      </c>
      <c r="E46" s="19">
        <f t="shared" si="20"/>
        <v>25</v>
      </c>
      <c r="F46" s="19">
        <f t="shared" si="20"/>
        <v>0</v>
      </c>
      <c r="G46" s="19">
        <f t="shared" si="20"/>
        <v>25</v>
      </c>
      <c r="H46" s="19">
        <f t="shared" si="20"/>
        <v>0</v>
      </c>
      <c r="I46" s="19">
        <f t="shared" si="20"/>
        <v>4.42</v>
      </c>
      <c r="J46" s="19">
        <f t="shared" si="20"/>
        <v>3.723</v>
      </c>
      <c r="K46" s="19">
        <f t="shared" si="20"/>
        <v>0</v>
      </c>
      <c r="L46" s="19">
        <f t="shared" si="20"/>
        <v>0</v>
      </c>
      <c r="M46" s="19">
        <f t="shared" si="20"/>
        <v>0</v>
      </c>
      <c r="N46" s="19">
        <f t="shared" si="20"/>
        <v>0</v>
      </c>
      <c r="O46" s="19">
        <f t="shared" si="20"/>
        <v>0</v>
      </c>
      <c r="P46" s="19">
        <f t="shared" si="20"/>
        <v>610.639</v>
      </c>
      <c r="Q46" s="19">
        <f t="shared" si="20"/>
        <v>0</v>
      </c>
      <c r="R46" s="19">
        <f t="shared" si="20"/>
        <v>10</v>
      </c>
      <c r="S46" s="19">
        <f t="shared" si="20"/>
        <v>610.639</v>
      </c>
      <c r="T46" s="19">
        <f t="shared" si="20"/>
        <v>6</v>
      </c>
      <c r="U46" s="19">
        <f t="shared" si="20"/>
        <v>7.348</v>
      </c>
      <c r="V46" s="19">
        <f t="shared" si="20"/>
        <v>2</v>
      </c>
      <c r="W46" s="19">
        <f t="shared" si="20"/>
        <v>0</v>
      </c>
    </row>
    <row r="47" spans="1:23" ht="12.75" hidden="1">
      <c r="A47" s="19"/>
      <c r="B47" s="56" t="s">
        <v>127</v>
      </c>
      <c r="C47" s="19">
        <v>7</v>
      </c>
      <c r="D47" s="19">
        <v>0</v>
      </c>
      <c r="E47" s="19">
        <v>3</v>
      </c>
      <c r="F47" s="19">
        <v>0</v>
      </c>
      <c r="G47" s="19">
        <v>3</v>
      </c>
      <c r="H47" s="19">
        <v>0</v>
      </c>
      <c r="I47" s="19">
        <v>0.408</v>
      </c>
      <c r="J47" s="19">
        <v>0.255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ht="12.75" hidden="1">
      <c r="A48" s="19"/>
      <c r="B48" s="56" t="s">
        <v>131</v>
      </c>
      <c r="C48" s="19">
        <v>4</v>
      </c>
      <c r="D48" s="19">
        <v>0</v>
      </c>
      <c r="E48" s="19">
        <v>2</v>
      </c>
      <c r="F48" s="19">
        <v>0</v>
      </c>
      <c r="G48" s="19">
        <v>2</v>
      </c>
      <c r="H48" s="19">
        <v>0</v>
      </c>
      <c r="I48" s="19">
        <v>0.272</v>
      </c>
      <c r="J48" s="19">
        <v>0.136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ht="12.75" hidden="1">
      <c r="A49" s="19"/>
      <c r="B49" s="56" t="s">
        <v>137</v>
      </c>
      <c r="C49" s="19">
        <v>10</v>
      </c>
      <c r="D49" s="19"/>
      <c r="E49" s="19">
        <v>9</v>
      </c>
      <c r="F49" s="19"/>
      <c r="G49" s="19">
        <v>9</v>
      </c>
      <c r="H49" s="19"/>
      <c r="I49" s="19">
        <v>1.224</v>
      </c>
      <c r="J49" s="19">
        <v>0.136</v>
      </c>
      <c r="K49" s="19"/>
      <c r="L49" s="19"/>
      <c r="M49" s="19"/>
      <c r="N49" s="19"/>
      <c r="O49" s="19"/>
      <c r="P49" s="19">
        <v>5.619</v>
      </c>
      <c r="Q49" s="19"/>
      <c r="R49" s="19">
        <v>4</v>
      </c>
      <c r="S49" s="19">
        <v>5.619</v>
      </c>
      <c r="T49" s="19"/>
      <c r="U49" s="19"/>
      <c r="V49" s="19"/>
      <c r="W49" s="19"/>
    </row>
    <row r="50" spans="1:23" ht="12.75" hidden="1">
      <c r="A50" s="19"/>
      <c r="B50" s="56" t="s">
        <v>144</v>
      </c>
      <c r="C50" s="19">
        <v>7</v>
      </c>
      <c r="D50" s="19"/>
      <c r="E50" s="19">
        <v>6</v>
      </c>
      <c r="F50" s="19"/>
      <c r="G50" s="19">
        <v>6</v>
      </c>
      <c r="H50" s="19"/>
      <c r="I50" s="19">
        <v>1.207</v>
      </c>
      <c r="J50" s="19">
        <v>0.816</v>
      </c>
      <c r="K50" s="19"/>
      <c r="L50" s="19"/>
      <c r="M50" s="19"/>
      <c r="N50" s="19"/>
      <c r="O50" s="19"/>
      <c r="P50" s="19">
        <f>0.629+10.498</f>
        <v>11.126999999999999</v>
      </c>
      <c r="Q50" s="19"/>
      <c r="R50" s="19">
        <f>1+1</f>
        <v>2</v>
      </c>
      <c r="S50" s="19">
        <f>0.629+10.498</f>
        <v>11.126999999999999</v>
      </c>
      <c r="T50" s="19">
        <v>4</v>
      </c>
      <c r="U50" s="19">
        <f>3.019+2.6</f>
        <v>5.619</v>
      </c>
      <c r="V50" s="19"/>
      <c r="W50" s="19"/>
    </row>
    <row r="51" spans="1:23" ht="12.75" hidden="1">
      <c r="A51" s="19"/>
      <c r="B51" s="56" t="s">
        <v>151</v>
      </c>
      <c r="C51" s="19">
        <f>'таблиця1.1'!C51+'таблиця1.2'!C51</f>
        <v>10</v>
      </c>
      <c r="D51" s="19">
        <f>'таблиця1.1'!D51+'таблиця1.2'!D51</f>
        <v>0</v>
      </c>
      <c r="E51" s="19">
        <f>'таблиця1.1'!E51+'таблиця1.2'!E51</f>
        <v>5</v>
      </c>
      <c r="F51" s="19">
        <f>'таблиця1.1'!F51+'таблиця1.2'!F51</f>
        <v>0</v>
      </c>
      <c r="G51" s="19">
        <f>'таблиця1.1'!G51+'таблиця1.2'!G51</f>
        <v>5</v>
      </c>
      <c r="H51" s="19">
        <f>'таблиця1.1'!H51+'таблиця1.2'!H51</f>
        <v>0</v>
      </c>
      <c r="I51" s="19">
        <f>'таблиця1.1'!I51+'таблиця1.2'!I51</f>
        <v>1.309</v>
      </c>
      <c r="J51" s="19">
        <f>'таблиця1.1'!J51+'таблиця1.2'!J51</f>
        <v>2.38</v>
      </c>
      <c r="K51" s="19">
        <f>'таблиця1.1'!K51+'таблиця1.2'!K51</f>
        <v>0</v>
      </c>
      <c r="L51" s="19">
        <f>'таблиця1.1'!L51+'таблиця1.2'!L51</f>
        <v>0</v>
      </c>
      <c r="M51" s="19">
        <f>'таблиця1.1'!M51+'таблиця1.2'!M51</f>
        <v>0</v>
      </c>
      <c r="N51" s="19">
        <f>'таблиця1.1'!N51+'таблиця1.2'!N51</f>
        <v>0</v>
      </c>
      <c r="O51" s="19">
        <f>'таблиця1.1'!O51+'таблиця1.2'!O51</f>
        <v>0</v>
      </c>
      <c r="P51" s="19">
        <f>'таблиця1.1'!P51+'таблиця1.2'!P51</f>
        <v>593.893</v>
      </c>
      <c r="Q51" s="19">
        <f>'таблиця1.1'!Q51+'таблиця1.2'!Q51</f>
        <v>0</v>
      </c>
      <c r="R51" s="19">
        <f>'таблиця1.1'!R51+'таблиця1.2'!R51</f>
        <v>4</v>
      </c>
      <c r="S51" s="19">
        <f>'таблиця1.1'!S51+'таблиця1.2'!S51</f>
        <v>593.893</v>
      </c>
      <c r="T51" s="19">
        <f>'таблиця1.1'!T51+'таблиця1.2'!T51</f>
        <v>2</v>
      </c>
      <c r="U51" s="19">
        <f>'таблиця1.1'!U51+'таблиця1.2'!U51</f>
        <v>1.729</v>
      </c>
      <c r="V51" s="19">
        <f>'таблиця1.1'!V51+'таблиця1.2'!V51</f>
        <v>2</v>
      </c>
      <c r="W51" s="19">
        <f>'таблиця1.1'!W51+'таблиця1.2'!W51</f>
        <v>0</v>
      </c>
    </row>
    <row r="52" spans="1:23" s="4" customFormat="1" ht="18" customHeight="1">
      <c r="A52" s="45">
        <v>1140</v>
      </c>
      <c r="B52" s="49" t="s">
        <v>2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</row>
    <row r="53" spans="1:23" ht="12.75" customHeight="1">
      <c r="A53" s="41">
        <v>1200</v>
      </c>
      <c r="B53" s="43" t="s">
        <v>3</v>
      </c>
      <c r="C53" s="41">
        <f aca="true" t="shared" si="21" ref="C53:W53">C54+C81</f>
        <v>179</v>
      </c>
      <c r="D53" s="41">
        <f t="shared" si="21"/>
        <v>0</v>
      </c>
      <c r="E53" s="41">
        <f t="shared" si="21"/>
        <v>119</v>
      </c>
      <c r="F53" s="41">
        <f t="shared" si="21"/>
        <v>18</v>
      </c>
      <c r="G53" s="41">
        <f t="shared" si="21"/>
        <v>101</v>
      </c>
      <c r="H53" s="41">
        <f t="shared" si="21"/>
        <v>0</v>
      </c>
      <c r="I53" s="41">
        <f t="shared" si="21"/>
        <v>14.773000000000001</v>
      </c>
      <c r="J53" s="41">
        <f t="shared" si="21"/>
        <v>10.336</v>
      </c>
      <c r="K53" s="41">
        <f t="shared" si="21"/>
        <v>0</v>
      </c>
      <c r="L53" s="41">
        <f t="shared" si="21"/>
        <v>0</v>
      </c>
      <c r="M53" s="41">
        <f t="shared" si="21"/>
        <v>0</v>
      </c>
      <c r="N53" s="41">
        <f t="shared" si="21"/>
        <v>0</v>
      </c>
      <c r="O53" s="41">
        <f t="shared" si="21"/>
        <v>0</v>
      </c>
      <c r="P53" s="41">
        <f t="shared" si="21"/>
        <v>110579.212</v>
      </c>
      <c r="Q53" s="41">
        <f t="shared" si="21"/>
        <v>0</v>
      </c>
      <c r="R53" s="41">
        <f t="shared" si="21"/>
        <v>17</v>
      </c>
      <c r="S53" s="41">
        <f t="shared" si="21"/>
        <v>110579.212</v>
      </c>
      <c r="T53" s="41">
        <f t="shared" si="21"/>
        <v>6</v>
      </c>
      <c r="U53" s="41">
        <f t="shared" si="21"/>
        <v>243.97599999999997</v>
      </c>
      <c r="V53" s="41">
        <f t="shared" si="21"/>
        <v>8</v>
      </c>
      <c r="W53" s="41">
        <f t="shared" si="21"/>
        <v>0</v>
      </c>
    </row>
    <row r="54" spans="1:23" ht="21.75" customHeight="1">
      <c r="A54" s="41">
        <v>1210</v>
      </c>
      <c r="B54" s="44" t="s">
        <v>20</v>
      </c>
      <c r="C54" s="19">
        <f aca="true" t="shared" si="22" ref="C54:W54">C55+C68</f>
        <v>151</v>
      </c>
      <c r="D54" s="19">
        <f t="shared" si="22"/>
        <v>0</v>
      </c>
      <c r="E54" s="19">
        <f t="shared" si="22"/>
        <v>119</v>
      </c>
      <c r="F54" s="19">
        <f t="shared" si="22"/>
        <v>18</v>
      </c>
      <c r="G54" s="19">
        <f t="shared" si="22"/>
        <v>101</v>
      </c>
      <c r="H54" s="19">
        <f t="shared" si="22"/>
        <v>0</v>
      </c>
      <c r="I54" s="19">
        <f t="shared" si="22"/>
        <v>14.773000000000001</v>
      </c>
      <c r="J54" s="19">
        <f t="shared" si="22"/>
        <v>10.336</v>
      </c>
      <c r="K54" s="19">
        <f t="shared" si="22"/>
        <v>0</v>
      </c>
      <c r="L54" s="19">
        <f t="shared" si="22"/>
        <v>0</v>
      </c>
      <c r="M54" s="19">
        <f t="shared" si="22"/>
        <v>0</v>
      </c>
      <c r="N54" s="19">
        <f t="shared" si="22"/>
        <v>0</v>
      </c>
      <c r="O54" s="19">
        <f t="shared" si="22"/>
        <v>0</v>
      </c>
      <c r="P54" s="19">
        <f t="shared" si="22"/>
        <v>110579.212</v>
      </c>
      <c r="Q54" s="19">
        <f t="shared" si="22"/>
        <v>0</v>
      </c>
      <c r="R54" s="19">
        <f t="shared" si="22"/>
        <v>17</v>
      </c>
      <c r="S54" s="19">
        <f t="shared" si="22"/>
        <v>110579.212</v>
      </c>
      <c r="T54" s="19">
        <f t="shared" si="22"/>
        <v>6</v>
      </c>
      <c r="U54" s="19">
        <f t="shared" si="22"/>
        <v>243.97599999999997</v>
      </c>
      <c r="V54" s="19">
        <f t="shared" si="22"/>
        <v>8</v>
      </c>
      <c r="W54" s="19">
        <f t="shared" si="22"/>
        <v>0</v>
      </c>
    </row>
    <row r="55" spans="1:23" ht="12.75">
      <c r="A55" s="19">
        <v>1211</v>
      </c>
      <c r="B55" s="44" t="s">
        <v>5</v>
      </c>
      <c r="C55" s="19">
        <f aca="true" t="shared" si="23" ref="C55:W55">C56+C62</f>
        <v>146</v>
      </c>
      <c r="D55" s="19">
        <f t="shared" si="23"/>
        <v>0</v>
      </c>
      <c r="E55" s="19">
        <f t="shared" si="23"/>
        <v>117</v>
      </c>
      <c r="F55" s="19">
        <f t="shared" si="23"/>
        <v>18</v>
      </c>
      <c r="G55" s="19">
        <f t="shared" si="23"/>
        <v>99</v>
      </c>
      <c r="H55" s="19">
        <f t="shared" si="23"/>
        <v>0</v>
      </c>
      <c r="I55" s="19">
        <f t="shared" si="23"/>
        <v>14.501000000000001</v>
      </c>
      <c r="J55" s="19">
        <f t="shared" si="23"/>
        <v>10.336</v>
      </c>
      <c r="K55" s="19">
        <f t="shared" si="23"/>
        <v>0</v>
      </c>
      <c r="L55" s="19">
        <f t="shared" si="23"/>
        <v>0</v>
      </c>
      <c r="M55" s="19">
        <f t="shared" si="23"/>
        <v>0</v>
      </c>
      <c r="N55" s="19">
        <f t="shared" si="23"/>
        <v>0</v>
      </c>
      <c r="O55" s="19">
        <f t="shared" si="23"/>
        <v>0</v>
      </c>
      <c r="P55" s="19">
        <f t="shared" si="23"/>
        <v>110579.212</v>
      </c>
      <c r="Q55" s="19">
        <f t="shared" si="23"/>
        <v>0</v>
      </c>
      <c r="R55" s="19">
        <f t="shared" si="23"/>
        <v>17</v>
      </c>
      <c r="S55" s="19">
        <f t="shared" si="23"/>
        <v>110579.212</v>
      </c>
      <c r="T55" s="19">
        <f t="shared" si="23"/>
        <v>6</v>
      </c>
      <c r="U55" s="19">
        <f t="shared" si="23"/>
        <v>243.97599999999997</v>
      </c>
      <c r="V55" s="19">
        <f t="shared" si="23"/>
        <v>8</v>
      </c>
      <c r="W55" s="19">
        <f t="shared" si="23"/>
        <v>0</v>
      </c>
    </row>
    <row r="56" spans="1:23" ht="12.75">
      <c r="A56" s="19"/>
      <c r="B56" s="56" t="s">
        <v>125</v>
      </c>
      <c r="C56" s="19">
        <f>C57+C58+C59+C60+C61</f>
        <v>94</v>
      </c>
      <c r="D56" s="19">
        <f aca="true" t="shared" si="24" ref="D56:W56">D57+D58+D59+D60+D61</f>
        <v>0</v>
      </c>
      <c r="E56" s="19">
        <f t="shared" si="24"/>
        <v>69</v>
      </c>
      <c r="F56" s="19">
        <f t="shared" si="24"/>
        <v>18</v>
      </c>
      <c r="G56" s="19">
        <f t="shared" si="24"/>
        <v>51</v>
      </c>
      <c r="H56" s="19">
        <f t="shared" si="24"/>
        <v>0</v>
      </c>
      <c r="I56" s="19">
        <f t="shared" si="24"/>
        <v>7.752</v>
      </c>
      <c r="J56" s="19">
        <f t="shared" si="24"/>
        <v>3.6039999999999996</v>
      </c>
      <c r="K56" s="19">
        <f t="shared" si="24"/>
        <v>0</v>
      </c>
      <c r="L56" s="19">
        <f t="shared" si="24"/>
        <v>0</v>
      </c>
      <c r="M56" s="19">
        <f t="shared" si="24"/>
        <v>0</v>
      </c>
      <c r="N56" s="19">
        <f t="shared" si="24"/>
        <v>0</v>
      </c>
      <c r="O56" s="19">
        <f t="shared" si="24"/>
        <v>0</v>
      </c>
      <c r="P56" s="19">
        <f t="shared" si="24"/>
        <v>110331.198</v>
      </c>
      <c r="Q56" s="19">
        <f t="shared" si="24"/>
        <v>0</v>
      </c>
      <c r="R56" s="19">
        <f t="shared" si="24"/>
        <v>12</v>
      </c>
      <c r="S56" s="19">
        <f t="shared" si="24"/>
        <v>110331.198</v>
      </c>
      <c r="T56" s="19">
        <f t="shared" si="24"/>
        <v>2</v>
      </c>
      <c r="U56" s="19">
        <f t="shared" si="24"/>
        <v>1.778</v>
      </c>
      <c r="V56" s="19">
        <f t="shared" si="24"/>
        <v>7</v>
      </c>
      <c r="W56" s="19">
        <f t="shared" si="24"/>
        <v>0</v>
      </c>
    </row>
    <row r="57" spans="1:23" ht="12.75" hidden="1">
      <c r="A57" s="19"/>
      <c r="B57" s="56" t="s">
        <v>127</v>
      </c>
      <c r="C57" s="19">
        <v>4</v>
      </c>
      <c r="D57" s="19">
        <v>0</v>
      </c>
      <c r="E57" s="19">
        <v>7</v>
      </c>
      <c r="F57" s="19">
        <v>2</v>
      </c>
      <c r="G57" s="19">
        <v>5</v>
      </c>
      <c r="H57" s="19">
        <v>0</v>
      </c>
      <c r="I57" s="19">
        <v>0.748</v>
      </c>
      <c r="J57" s="19">
        <v>0.612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3" ht="12.75" hidden="1">
      <c r="A58" s="19"/>
      <c r="B58" s="56" t="s">
        <v>131</v>
      </c>
      <c r="C58" s="19">
        <v>22</v>
      </c>
      <c r="D58" s="19">
        <v>0</v>
      </c>
      <c r="E58" s="19">
        <v>8</v>
      </c>
      <c r="F58" s="19">
        <v>2</v>
      </c>
      <c r="G58" s="19">
        <v>6</v>
      </c>
      <c r="H58" s="19">
        <v>0</v>
      </c>
      <c r="I58" s="19">
        <v>0.731</v>
      </c>
      <c r="J58" s="19">
        <v>0.272</v>
      </c>
      <c r="K58" s="19"/>
      <c r="L58" s="19"/>
      <c r="M58" s="19"/>
      <c r="N58" s="19"/>
      <c r="O58" s="19"/>
      <c r="P58" s="19">
        <v>890.899</v>
      </c>
      <c r="Q58" s="19">
        <v>0</v>
      </c>
      <c r="R58" s="19">
        <v>1</v>
      </c>
      <c r="S58" s="19">
        <v>890.899</v>
      </c>
      <c r="T58" s="19"/>
      <c r="U58" s="19"/>
      <c r="V58" s="19"/>
      <c r="W58" s="19"/>
    </row>
    <row r="59" spans="1:23" ht="12.75" hidden="1">
      <c r="A59" s="19"/>
      <c r="B59" s="56" t="s">
        <v>137</v>
      </c>
      <c r="C59" s="19">
        <f>'таблиця1.1'!C59+'таблиця1.2'!C59</f>
        <v>26</v>
      </c>
      <c r="D59" s="19">
        <f>'таблиця1.1'!D59+'таблиця1.2'!D59</f>
        <v>0</v>
      </c>
      <c r="E59" s="19">
        <f>'таблиця1.1'!E59+'таблиця1.2'!E59</f>
        <v>16</v>
      </c>
      <c r="F59" s="19">
        <f>'таблиця1.1'!F59+'таблиця1.2'!F59</f>
        <v>6</v>
      </c>
      <c r="G59" s="19">
        <f>'таблиця1.1'!G59+'таблиця1.2'!G59</f>
        <v>10</v>
      </c>
      <c r="H59" s="19">
        <f>'таблиця1.1'!H59+'таблиця1.2'!H59</f>
        <v>0</v>
      </c>
      <c r="I59" s="19">
        <f>'таблиця1.1'!I59+'таблиця1.2'!I59</f>
        <v>2.499</v>
      </c>
      <c r="J59" s="19">
        <f>'таблиця1.1'!J59+'таблиця1.2'!J59</f>
        <v>0.884</v>
      </c>
      <c r="K59" s="19">
        <f>'таблиця1.1'!K59+'таблиця1.2'!K59</f>
        <v>0</v>
      </c>
      <c r="L59" s="19">
        <f>'таблиця1.1'!L59+'таблиця1.2'!L59</f>
        <v>0</v>
      </c>
      <c r="M59" s="19">
        <f>'таблиця1.1'!M59+'таблиця1.2'!M59</f>
        <v>0</v>
      </c>
      <c r="N59" s="19">
        <f>'таблиця1.1'!N59+'таблиця1.2'!N59</f>
        <v>0</v>
      </c>
      <c r="O59" s="19">
        <f>'таблиця1.1'!O59+'таблиця1.2'!O59</f>
        <v>0</v>
      </c>
      <c r="P59" s="19">
        <v>1.326</v>
      </c>
      <c r="Q59" s="19"/>
      <c r="R59" s="19">
        <v>2</v>
      </c>
      <c r="S59" s="19">
        <v>1.326</v>
      </c>
      <c r="T59" s="19">
        <f>'таблиця1.1'!T59+'таблиця1.2'!T59</f>
        <v>0</v>
      </c>
      <c r="U59" s="19">
        <f>'таблиця1.1'!U59+'таблиця1.2'!U59</f>
        <v>0</v>
      </c>
      <c r="V59" s="19">
        <f>'таблиця1.1'!V59+'таблиця1.2'!V59</f>
        <v>0</v>
      </c>
      <c r="W59" s="19">
        <f>'таблиця1.1'!W59+'таблиця1.2'!W59</f>
        <v>0</v>
      </c>
    </row>
    <row r="60" spans="1:23" ht="12.75" hidden="1">
      <c r="A60" s="19"/>
      <c r="B60" s="56" t="s">
        <v>144</v>
      </c>
      <c r="C60" s="19">
        <v>20</v>
      </c>
      <c r="D60" s="19"/>
      <c r="E60" s="19">
        <v>10</v>
      </c>
      <c r="F60" s="19">
        <v>3</v>
      </c>
      <c r="G60" s="19">
        <v>7</v>
      </c>
      <c r="H60" s="19"/>
      <c r="I60" s="19">
        <v>1.173</v>
      </c>
      <c r="J60" s="19">
        <v>1.428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12.75" hidden="1">
      <c r="A61" s="19"/>
      <c r="B61" s="56" t="s">
        <v>151</v>
      </c>
      <c r="C61" s="19">
        <f>'таблиця1.1'!C61+'таблиця1.2'!C61</f>
        <v>22</v>
      </c>
      <c r="D61" s="19">
        <f>'таблиця1.1'!D61+'таблиця1.2'!D61</f>
        <v>0</v>
      </c>
      <c r="E61" s="19">
        <f>'таблиця1.1'!E61+'таблиця1.2'!E61</f>
        <v>28</v>
      </c>
      <c r="F61" s="19">
        <f>'таблиця1.1'!F61+'таблиця1.2'!F61</f>
        <v>5</v>
      </c>
      <c r="G61" s="19">
        <f>'таблиця1.1'!G61+'таблиця1.2'!G61</f>
        <v>23</v>
      </c>
      <c r="H61" s="19">
        <f>'таблиця1.1'!H61+'таблиця1.2'!H61</f>
        <v>0</v>
      </c>
      <c r="I61" s="19">
        <f>'таблиця1.1'!I61+'таблиця1.2'!I61</f>
        <v>2.601</v>
      </c>
      <c r="J61" s="19">
        <f>'таблиця1.1'!J61+'таблиця1.2'!J61</f>
        <v>0.408</v>
      </c>
      <c r="K61" s="19">
        <f>'таблиця1.1'!K61+'таблиця1.2'!K61</f>
        <v>0</v>
      </c>
      <c r="L61" s="19">
        <f>'таблиця1.1'!L61+'таблиця1.2'!L61</f>
        <v>0</v>
      </c>
      <c r="M61" s="19">
        <f>'таблиця1.1'!M61+'таблиця1.2'!M61</f>
        <v>0</v>
      </c>
      <c r="N61" s="19">
        <f>'таблиця1.1'!N61+'таблиця1.2'!N61</f>
        <v>0</v>
      </c>
      <c r="O61" s="19">
        <f>'таблиця1.1'!O61+'таблиця1.2'!O61</f>
        <v>0</v>
      </c>
      <c r="P61" s="19">
        <f>'таблиця1.1'!P61+'таблиця1.2'!P61</f>
        <v>109438.973</v>
      </c>
      <c r="Q61" s="19">
        <f>'таблиця1.1'!Q61+'таблиця1.2'!Q61</f>
        <v>0</v>
      </c>
      <c r="R61" s="19">
        <f>'таблиця1.1'!R61+'таблиця1.2'!R61</f>
        <v>9</v>
      </c>
      <c r="S61" s="19">
        <f>'таблиця1.1'!S61+'таблиця1.2'!S61</f>
        <v>109438.973</v>
      </c>
      <c r="T61" s="19">
        <f>'таблиця1.1'!T61+'таблиця1.2'!T61</f>
        <v>2</v>
      </c>
      <c r="U61" s="19">
        <f>'таблиця1.1'!U61+'таблиця1.2'!U61</f>
        <v>1.778</v>
      </c>
      <c r="V61" s="19">
        <f>'таблиця1.1'!V61+'таблиця1.2'!V61</f>
        <v>7</v>
      </c>
      <c r="W61" s="19">
        <f>'таблиця1.1'!W61+'таблиця1.2'!W61</f>
        <v>0</v>
      </c>
    </row>
    <row r="62" spans="1:23" ht="12.75">
      <c r="A62" s="19"/>
      <c r="B62" s="56" t="s">
        <v>126</v>
      </c>
      <c r="C62" s="19">
        <f>C63+C64+C65+C66+C67</f>
        <v>52</v>
      </c>
      <c r="D62" s="19">
        <f aca="true" t="shared" si="25" ref="D62:W62">D63+D64+D65+D66+D67</f>
        <v>0</v>
      </c>
      <c r="E62" s="19">
        <f t="shared" si="25"/>
        <v>48</v>
      </c>
      <c r="F62" s="19">
        <f t="shared" si="25"/>
        <v>0</v>
      </c>
      <c r="G62" s="19">
        <f t="shared" si="25"/>
        <v>48</v>
      </c>
      <c r="H62" s="19">
        <f t="shared" si="25"/>
        <v>0</v>
      </c>
      <c r="I62" s="19">
        <f t="shared" si="25"/>
        <v>6.7490000000000006</v>
      </c>
      <c r="J62" s="19">
        <f t="shared" si="25"/>
        <v>6.732</v>
      </c>
      <c r="K62" s="19">
        <f t="shared" si="25"/>
        <v>0</v>
      </c>
      <c r="L62" s="19">
        <f t="shared" si="25"/>
        <v>0</v>
      </c>
      <c r="M62" s="19">
        <f t="shared" si="25"/>
        <v>0</v>
      </c>
      <c r="N62" s="19">
        <f t="shared" si="25"/>
        <v>0</v>
      </c>
      <c r="O62" s="19">
        <f t="shared" si="25"/>
        <v>0</v>
      </c>
      <c r="P62" s="19">
        <f t="shared" si="25"/>
        <v>248.014</v>
      </c>
      <c r="Q62" s="19">
        <f t="shared" si="25"/>
        <v>0</v>
      </c>
      <c r="R62" s="19">
        <f t="shared" si="25"/>
        <v>5</v>
      </c>
      <c r="S62" s="19">
        <f t="shared" si="25"/>
        <v>248.014</v>
      </c>
      <c r="T62" s="19">
        <f t="shared" si="25"/>
        <v>4</v>
      </c>
      <c r="U62" s="19">
        <f t="shared" si="25"/>
        <v>242.19799999999998</v>
      </c>
      <c r="V62" s="19">
        <f t="shared" si="25"/>
        <v>1</v>
      </c>
      <c r="W62" s="19">
        <f t="shared" si="25"/>
        <v>0</v>
      </c>
    </row>
    <row r="63" spans="1:23" ht="12.75" hidden="1">
      <c r="A63" s="19"/>
      <c r="B63" s="56" t="s">
        <v>127</v>
      </c>
      <c r="C63" s="19">
        <v>9</v>
      </c>
      <c r="D63" s="19">
        <v>0</v>
      </c>
      <c r="E63" s="19">
        <v>3</v>
      </c>
      <c r="F63" s="19">
        <v>0</v>
      </c>
      <c r="G63" s="19">
        <v>3</v>
      </c>
      <c r="H63" s="19">
        <v>0</v>
      </c>
      <c r="I63" s="19">
        <v>0.408</v>
      </c>
      <c r="J63" s="19">
        <v>1.632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ht="12.75" hidden="1">
      <c r="A64" s="19"/>
      <c r="B64" s="56" t="s">
        <v>131</v>
      </c>
      <c r="C64" s="19">
        <v>11</v>
      </c>
      <c r="D64" s="19">
        <v>0</v>
      </c>
      <c r="E64" s="19">
        <v>9</v>
      </c>
      <c r="F64" s="19">
        <v>0</v>
      </c>
      <c r="G64" s="19">
        <v>9</v>
      </c>
      <c r="H64" s="19">
        <v>0</v>
      </c>
      <c r="I64" s="19">
        <v>1.224</v>
      </c>
      <c r="J64" s="19">
        <v>0.544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12.75" hidden="1">
      <c r="A65" s="19"/>
      <c r="B65" s="56" t="s">
        <v>137</v>
      </c>
      <c r="C65" s="19">
        <v>6</v>
      </c>
      <c r="D65" s="19"/>
      <c r="E65" s="19">
        <v>10</v>
      </c>
      <c r="F65" s="19"/>
      <c r="G65" s="19">
        <v>10</v>
      </c>
      <c r="H65" s="19"/>
      <c r="I65" s="19">
        <v>1.36</v>
      </c>
      <c r="J65" s="19">
        <v>2.244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12.75" hidden="1">
      <c r="A66" s="19"/>
      <c r="B66" s="56" t="s">
        <v>144</v>
      </c>
      <c r="C66" s="19">
        <v>9</v>
      </c>
      <c r="D66" s="19"/>
      <c r="E66" s="19">
        <v>10</v>
      </c>
      <c r="F66" s="19"/>
      <c r="G66" s="19">
        <v>10</v>
      </c>
      <c r="H66" s="19"/>
      <c r="I66" s="19">
        <v>1.36</v>
      </c>
      <c r="J66" s="19">
        <v>1.224</v>
      </c>
      <c r="K66" s="19"/>
      <c r="L66" s="19"/>
      <c r="M66" s="19"/>
      <c r="N66" s="19"/>
      <c r="O66" s="19"/>
      <c r="P66" s="19">
        <v>238.984</v>
      </c>
      <c r="Q66" s="19"/>
      <c r="R66" s="19">
        <v>3</v>
      </c>
      <c r="S66" s="19">
        <v>238.984</v>
      </c>
      <c r="T66" s="19">
        <v>1</v>
      </c>
      <c r="U66" s="19">
        <v>237.694</v>
      </c>
      <c r="V66" s="19"/>
      <c r="W66" s="19"/>
    </row>
    <row r="67" spans="1:23" ht="12.75" hidden="1">
      <c r="A67" s="19"/>
      <c r="B67" s="56" t="s">
        <v>151</v>
      </c>
      <c r="C67" s="19">
        <f>'таблиця1.1'!C67+'таблиця1.2'!C67</f>
        <v>17</v>
      </c>
      <c r="D67" s="19">
        <f>'таблиця1.1'!D67+'таблиця1.2'!D67</f>
        <v>0</v>
      </c>
      <c r="E67" s="19">
        <f>'таблиця1.1'!E67+'таблиця1.2'!E67</f>
        <v>16</v>
      </c>
      <c r="F67" s="19">
        <f>'таблиця1.1'!F67+'таблиця1.2'!F67</f>
        <v>0</v>
      </c>
      <c r="G67" s="19">
        <f>'таблиця1.1'!G67+'таблиця1.2'!G67</f>
        <v>16</v>
      </c>
      <c r="H67" s="19">
        <f>'таблиця1.1'!H67+'таблиця1.2'!H67</f>
        <v>0</v>
      </c>
      <c r="I67" s="19">
        <f>'таблиця1.1'!I67+'таблиця1.2'!I67</f>
        <v>2.397</v>
      </c>
      <c r="J67" s="19">
        <f>'таблиця1.1'!J67+'таблиця1.2'!J67</f>
        <v>1.088</v>
      </c>
      <c r="K67" s="19">
        <f>'таблиця1.1'!K67+'таблиця1.2'!K67</f>
        <v>0</v>
      </c>
      <c r="L67" s="19">
        <f>'таблиця1.1'!L67+'таблиця1.2'!L67</f>
        <v>0</v>
      </c>
      <c r="M67" s="19">
        <f>'таблиця1.1'!M67+'таблиця1.2'!M67</f>
        <v>0</v>
      </c>
      <c r="N67" s="19">
        <f>'таблиця1.1'!N67+'таблиця1.2'!N67</f>
        <v>0</v>
      </c>
      <c r="O67" s="19">
        <f>'таблиця1.1'!O67+'таблиця1.2'!O67</f>
        <v>0</v>
      </c>
      <c r="P67" s="19">
        <f>'таблиця1.1'!P67+'таблиця1.2'!P67</f>
        <v>9.03</v>
      </c>
      <c r="Q67" s="19">
        <f>'таблиця1.1'!Q67+'таблиця1.2'!Q67</f>
        <v>0</v>
      </c>
      <c r="R67" s="19">
        <f>'таблиця1.1'!R67+'таблиця1.2'!R67</f>
        <v>2</v>
      </c>
      <c r="S67" s="19">
        <f>'таблиця1.1'!S67+'таблиця1.2'!S67</f>
        <v>9.03</v>
      </c>
      <c r="T67" s="19">
        <f>'таблиця1.1'!T67+'таблиця1.2'!T67</f>
        <v>3</v>
      </c>
      <c r="U67" s="19">
        <f>'таблиця1.1'!U67+'таблиця1.2'!U67</f>
        <v>4.504</v>
      </c>
      <c r="V67" s="19">
        <f>'таблиця1.1'!V67+'таблиця1.2'!V67</f>
        <v>1</v>
      </c>
      <c r="W67" s="19">
        <f>'таблиця1.1'!W67+'таблиця1.2'!W67</f>
        <v>0</v>
      </c>
    </row>
    <row r="68" spans="1:23" ht="12.75">
      <c r="A68" s="19">
        <v>1212</v>
      </c>
      <c r="B68" s="44" t="s">
        <v>6</v>
      </c>
      <c r="C68" s="19">
        <f aca="true" t="shared" si="26" ref="C68:W68">C69+C75</f>
        <v>5</v>
      </c>
      <c r="D68" s="19">
        <f t="shared" si="26"/>
        <v>0</v>
      </c>
      <c r="E68" s="19">
        <f t="shared" si="26"/>
        <v>2</v>
      </c>
      <c r="F68" s="19">
        <f t="shared" si="26"/>
        <v>0</v>
      </c>
      <c r="G68" s="19">
        <f t="shared" si="26"/>
        <v>2</v>
      </c>
      <c r="H68" s="19">
        <f t="shared" si="26"/>
        <v>0</v>
      </c>
      <c r="I68" s="19">
        <f t="shared" si="26"/>
        <v>0.272</v>
      </c>
      <c r="J68" s="19">
        <f t="shared" si="26"/>
        <v>0</v>
      </c>
      <c r="K68" s="19">
        <f t="shared" si="26"/>
        <v>0</v>
      </c>
      <c r="L68" s="19">
        <f t="shared" si="26"/>
        <v>0</v>
      </c>
      <c r="M68" s="19">
        <f t="shared" si="26"/>
        <v>0</v>
      </c>
      <c r="N68" s="19">
        <f t="shared" si="26"/>
        <v>0</v>
      </c>
      <c r="O68" s="19">
        <f t="shared" si="26"/>
        <v>0</v>
      </c>
      <c r="P68" s="19">
        <f t="shared" si="26"/>
        <v>0</v>
      </c>
      <c r="Q68" s="19">
        <f t="shared" si="26"/>
        <v>0</v>
      </c>
      <c r="R68" s="19">
        <f t="shared" si="26"/>
        <v>0</v>
      </c>
      <c r="S68" s="19">
        <f t="shared" si="26"/>
        <v>0</v>
      </c>
      <c r="T68" s="19">
        <f t="shared" si="26"/>
        <v>0</v>
      </c>
      <c r="U68" s="19">
        <f t="shared" si="26"/>
        <v>0</v>
      </c>
      <c r="V68" s="19">
        <f t="shared" si="26"/>
        <v>0</v>
      </c>
      <c r="W68" s="19">
        <f t="shared" si="26"/>
        <v>0</v>
      </c>
    </row>
    <row r="69" spans="1:23" ht="12.75">
      <c r="A69" s="19"/>
      <c r="B69" s="56" t="s">
        <v>125</v>
      </c>
      <c r="C69" s="19">
        <f>C70+C71+C72+C73+C74</f>
        <v>0</v>
      </c>
      <c r="D69" s="19">
        <f aca="true" t="shared" si="27" ref="D69:W69">D70+D71+D72+D73+D74</f>
        <v>0</v>
      </c>
      <c r="E69" s="19">
        <f t="shared" si="27"/>
        <v>0</v>
      </c>
      <c r="F69" s="19">
        <f t="shared" si="27"/>
        <v>0</v>
      </c>
      <c r="G69" s="19">
        <f t="shared" si="27"/>
        <v>0</v>
      </c>
      <c r="H69" s="19">
        <f t="shared" si="27"/>
        <v>0</v>
      </c>
      <c r="I69" s="19">
        <f t="shared" si="27"/>
        <v>0</v>
      </c>
      <c r="J69" s="19">
        <f t="shared" si="27"/>
        <v>0</v>
      </c>
      <c r="K69" s="19">
        <f t="shared" si="27"/>
        <v>0</v>
      </c>
      <c r="L69" s="19">
        <f t="shared" si="27"/>
        <v>0</v>
      </c>
      <c r="M69" s="19">
        <f t="shared" si="27"/>
        <v>0</v>
      </c>
      <c r="N69" s="19">
        <f t="shared" si="27"/>
        <v>0</v>
      </c>
      <c r="O69" s="19">
        <f t="shared" si="27"/>
        <v>0</v>
      </c>
      <c r="P69" s="19">
        <f t="shared" si="27"/>
        <v>0</v>
      </c>
      <c r="Q69" s="19">
        <f t="shared" si="27"/>
        <v>0</v>
      </c>
      <c r="R69" s="19">
        <f t="shared" si="27"/>
        <v>0</v>
      </c>
      <c r="S69" s="19">
        <f t="shared" si="27"/>
        <v>0</v>
      </c>
      <c r="T69" s="19">
        <f t="shared" si="27"/>
        <v>0</v>
      </c>
      <c r="U69" s="19">
        <f t="shared" si="27"/>
        <v>0</v>
      </c>
      <c r="V69" s="19">
        <f t="shared" si="27"/>
        <v>0</v>
      </c>
      <c r="W69" s="19">
        <f t="shared" si="27"/>
        <v>0</v>
      </c>
    </row>
    <row r="70" spans="1:23" ht="12.75" hidden="1">
      <c r="A70" s="19"/>
      <c r="B70" s="56" t="s">
        <v>127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ht="12.75" hidden="1">
      <c r="A71" s="19"/>
      <c r="B71" s="56" t="s">
        <v>131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ht="12.75" hidden="1">
      <c r="A72" s="19"/>
      <c r="B72" s="56" t="s">
        <v>137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ht="12.75" hidden="1">
      <c r="A73" s="19"/>
      <c r="B73" s="56" t="s">
        <v>144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ht="12.75" hidden="1">
      <c r="A74" s="19"/>
      <c r="B74" s="56" t="s">
        <v>151</v>
      </c>
      <c r="C74" s="19">
        <f>'таблиця1.1'!C74+'таблиця1.2'!C74</f>
        <v>0</v>
      </c>
      <c r="D74" s="19">
        <f>'таблиця1.1'!D74+'таблиця1.2'!D74</f>
        <v>0</v>
      </c>
      <c r="E74" s="19">
        <f>'таблиця1.1'!E74+'таблиця1.2'!E74</f>
        <v>0</v>
      </c>
      <c r="F74" s="19">
        <f>'таблиця1.1'!F74+'таблиця1.2'!F74</f>
        <v>0</v>
      </c>
      <c r="G74" s="19">
        <f>'таблиця1.1'!G74+'таблиця1.2'!G74</f>
        <v>0</v>
      </c>
      <c r="H74" s="19">
        <f>'таблиця1.1'!H74+'таблиця1.2'!H74</f>
        <v>0</v>
      </c>
      <c r="I74" s="19">
        <f>'таблиця1.1'!I74+'таблиця1.2'!I74</f>
        <v>0</v>
      </c>
      <c r="J74" s="19">
        <f>'таблиця1.1'!J74+'таблиця1.2'!J74</f>
        <v>0</v>
      </c>
      <c r="K74" s="19">
        <f>'таблиця1.1'!K74+'таблиця1.2'!K74</f>
        <v>0</v>
      </c>
      <c r="L74" s="19">
        <f>'таблиця1.1'!L74+'таблиця1.2'!L74</f>
        <v>0</v>
      </c>
      <c r="M74" s="19">
        <f>'таблиця1.1'!M74+'таблиця1.2'!M74</f>
        <v>0</v>
      </c>
      <c r="N74" s="19">
        <f>'таблиця1.1'!N74+'таблиця1.2'!N74</f>
        <v>0</v>
      </c>
      <c r="O74" s="19">
        <f>'таблиця1.1'!O74+'таблиця1.2'!O74</f>
        <v>0</v>
      </c>
      <c r="P74" s="19">
        <f>'таблиця1.1'!P74+'таблиця1.2'!P74</f>
        <v>0</v>
      </c>
      <c r="Q74" s="19">
        <f>'таблиця1.1'!Q74+'таблиця1.2'!Q74</f>
        <v>0</v>
      </c>
      <c r="R74" s="19">
        <f>'таблиця1.1'!R74+'таблиця1.2'!R74</f>
        <v>0</v>
      </c>
      <c r="S74" s="19">
        <f>'таблиця1.1'!S74+'таблиця1.2'!S74</f>
        <v>0</v>
      </c>
      <c r="T74" s="19">
        <f>'таблиця1.1'!T74+'таблиця1.2'!T74</f>
        <v>0</v>
      </c>
      <c r="U74" s="19">
        <f>'таблиця1.1'!U74+'таблиця1.2'!U74</f>
        <v>0</v>
      </c>
      <c r="V74" s="19">
        <f>'таблиця1.1'!V74+'таблиця1.2'!V74</f>
        <v>0</v>
      </c>
      <c r="W74" s="19">
        <f>'таблиця1.1'!W74+'таблиця1.2'!W74</f>
        <v>0</v>
      </c>
    </row>
    <row r="75" spans="1:23" ht="12.75">
      <c r="A75" s="19"/>
      <c r="B75" s="56" t="s">
        <v>126</v>
      </c>
      <c r="C75" s="19">
        <f>C76+C77+C78+C79+C80</f>
        <v>5</v>
      </c>
      <c r="D75" s="19">
        <f aca="true" t="shared" si="28" ref="D75:W75">D76+D77+D78+D79+D80</f>
        <v>0</v>
      </c>
      <c r="E75" s="19">
        <f t="shared" si="28"/>
        <v>2</v>
      </c>
      <c r="F75" s="19">
        <f t="shared" si="28"/>
        <v>0</v>
      </c>
      <c r="G75" s="19">
        <f t="shared" si="28"/>
        <v>2</v>
      </c>
      <c r="H75" s="19">
        <f t="shared" si="28"/>
        <v>0</v>
      </c>
      <c r="I75" s="19">
        <f t="shared" si="28"/>
        <v>0.272</v>
      </c>
      <c r="J75" s="19">
        <f t="shared" si="28"/>
        <v>0</v>
      </c>
      <c r="K75" s="19">
        <f t="shared" si="28"/>
        <v>0</v>
      </c>
      <c r="L75" s="19">
        <f t="shared" si="28"/>
        <v>0</v>
      </c>
      <c r="M75" s="19">
        <f t="shared" si="28"/>
        <v>0</v>
      </c>
      <c r="N75" s="19">
        <f t="shared" si="28"/>
        <v>0</v>
      </c>
      <c r="O75" s="19">
        <f t="shared" si="28"/>
        <v>0</v>
      </c>
      <c r="P75" s="19">
        <f t="shared" si="28"/>
        <v>0</v>
      </c>
      <c r="Q75" s="19">
        <f t="shared" si="28"/>
        <v>0</v>
      </c>
      <c r="R75" s="19">
        <f t="shared" si="28"/>
        <v>0</v>
      </c>
      <c r="S75" s="19">
        <f t="shared" si="28"/>
        <v>0</v>
      </c>
      <c r="T75" s="19">
        <f t="shared" si="28"/>
        <v>0</v>
      </c>
      <c r="U75" s="19">
        <f t="shared" si="28"/>
        <v>0</v>
      </c>
      <c r="V75" s="19">
        <f t="shared" si="28"/>
        <v>0</v>
      </c>
      <c r="W75" s="19">
        <f t="shared" si="28"/>
        <v>0</v>
      </c>
    </row>
    <row r="76" spans="1:23" ht="12.75" hidden="1">
      <c r="A76" s="19"/>
      <c r="B76" s="56" t="s">
        <v>127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 ht="12.75" hidden="1">
      <c r="A77" s="19"/>
      <c r="B77" s="56" t="s">
        <v>131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ht="12.75" hidden="1">
      <c r="A78" s="19"/>
      <c r="B78" s="56" t="s">
        <v>137</v>
      </c>
      <c r="C78" s="19">
        <v>4</v>
      </c>
      <c r="D78" s="19"/>
      <c r="E78" s="19">
        <v>1</v>
      </c>
      <c r="F78" s="19"/>
      <c r="G78" s="19">
        <v>1</v>
      </c>
      <c r="H78" s="19"/>
      <c r="I78" s="19">
        <v>0.136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 ht="12.75" hidden="1">
      <c r="A79" s="19"/>
      <c r="B79" s="56" t="s">
        <v>144</v>
      </c>
      <c r="C79" s="19">
        <v>1</v>
      </c>
      <c r="D79" s="19"/>
      <c r="E79" s="19">
        <v>1</v>
      </c>
      <c r="F79" s="19"/>
      <c r="G79" s="19">
        <v>1</v>
      </c>
      <c r="H79" s="19"/>
      <c r="I79" s="19">
        <v>0.136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 ht="12.75" hidden="1">
      <c r="A80" s="19"/>
      <c r="B80" s="56" t="s">
        <v>151</v>
      </c>
      <c r="C80" s="19">
        <f>'таблиця1.1'!C80+'таблиця1.2'!C80</f>
        <v>0</v>
      </c>
      <c r="D80" s="19">
        <f>'таблиця1.1'!D80+'таблиця1.2'!D80</f>
        <v>0</v>
      </c>
      <c r="E80" s="19">
        <f>'таблиця1.1'!E80+'таблиця1.2'!E80</f>
        <v>0</v>
      </c>
      <c r="F80" s="19">
        <f>'таблиця1.1'!F80+'таблиця1.2'!F80</f>
        <v>0</v>
      </c>
      <c r="G80" s="19">
        <f>'таблиця1.1'!G80+'таблиця1.2'!G80</f>
        <v>0</v>
      </c>
      <c r="H80" s="19">
        <f>'таблиця1.1'!H80+'таблиця1.2'!H80</f>
        <v>0</v>
      </c>
      <c r="I80" s="19">
        <f>'таблиця1.1'!I80+'таблиця1.2'!I80</f>
        <v>0</v>
      </c>
      <c r="J80" s="19">
        <f>'таблиця1.1'!J80+'таблиця1.2'!J80</f>
        <v>0</v>
      </c>
      <c r="K80" s="19">
        <f>'таблиця1.1'!K80+'таблиця1.2'!K80</f>
        <v>0</v>
      </c>
      <c r="L80" s="19">
        <f>'таблиця1.1'!L80+'таблиця1.2'!L80</f>
        <v>0</v>
      </c>
      <c r="M80" s="19">
        <f>'таблиця1.1'!M80+'таблиця1.2'!M80</f>
        <v>0</v>
      </c>
      <c r="N80" s="19">
        <f>'таблиця1.1'!N80+'таблиця1.2'!N80</f>
        <v>0</v>
      </c>
      <c r="O80" s="19">
        <f>'таблиця1.1'!O80+'таблиця1.2'!O80</f>
        <v>0</v>
      </c>
      <c r="P80" s="19">
        <f>'таблиця1.1'!P80+'таблиця1.2'!P80</f>
        <v>0</v>
      </c>
      <c r="Q80" s="19">
        <f>'таблиця1.1'!Q80+'таблиця1.2'!Q80</f>
        <v>0</v>
      </c>
      <c r="R80" s="19">
        <f>'таблиця1.1'!R80+'таблиця1.2'!R80</f>
        <v>0</v>
      </c>
      <c r="S80" s="19">
        <f>'таблиця1.1'!S80+'таблиця1.2'!S80</f>
        <v>0</v>
      </c>
      <c r="T80" s="19">
        <f>'таблиця1.1'!T80+'таблиця1.2'!T80</f>
        <v>0</v>
      </c>
      <c r="U80" s="19">
        <f>'таблиця1.1'!U80+'таблиця1.2'!U80</f>
        <v>0</v>
      </c>
      <c r="V80" s="19">
        <f>'таблиця1.1'!V80+'таблиця1.2'!V80</f>
        <v>0</v>
      </c>
      <c r="W80" s="19">
        <f>'таблиця1.1'!W80+'таблиця1.2'!W80</f>
        <v>0</v>
      </c>
    </row>
    <row r="81" spans="1:23" ht="12.75">
      <c r="A81" s="41">
        <v>1220</v>
      </c>
      <c r="B81" s="46" t="s">
        <v>7</v>
      </c>
      <c r="C81" s="19">
        <f aca="true" t="shared" si="29" ref="C81:W81">C82+C88</f>
        <v>28</v>
      </c>
      <c r="D81" s="19">
        <f t="shared" si="29"/>
        <v>0</v>
      </c>
      <c r="E81" s="19">
        <f t="shared" si="29"/>
        <v>0</v>
      </c>
      <c r="F81" s="19">
        <f t="shared" si="29"/>
        <v>0</v>
      </c>
      <c r="G81" s="19">
        <f t="shared" si="29"/>
        <v>0</v>
      </c>
      <c r="H81" s="19">
        <f t="shared" si="29"/>
        <v>0</v>
      </c>
      <c r="I81" s="19">
        <f t="shared" si="29"/>
        <v>0</v>
      </c>
      <c r="J81" s="19">
        <f t="shared" si="29"/>
        <v>0</v>
      </c>
      <c r="K81" s="19">
        <f t="shared" si="29"/>
        <v>0</v>
      </c>
      <c r="L81" s="19">
        <f t="shared" si="29"/>
        <v>0</v>
      </c>
      <c r="M81" s="19">
        <f t="shared" si="29"/>
        <v>0</v>
      </c>
      <c r="N81" s="19">
        <f t="shared" si="29"/>
        <v>0</v>
      </c>
      <c r="O81" s="19">
        <f t="shared" si="29"/>
        <v>0</v>
      </c>
      <c r="P81" s="19">
        <f t="shared" si="29"/>
        <v>0</v>
      </c>
      <c r="Q81" s="19">
        <f t="shared" si="29"/>
        <v>0</v>
      </c>
      <c r="R81" s="19">
        <f t="shared" si="29"/>
        <v>0</v>
      </c>
      <c r="S81" s="19">
        <f t="shared" si="29"/>
        <v>0</v>
      </c>
      <c r="T81" s="19">
        <f t="shared" si="29"/>
        <v>0</v>
      </c>
      <c r="U81" s="19">
        <f t="shared" si="29"/>
        <v>0</v>
      </c>
      <c r="V81" s="19">
        <f t="shared" si="29"/>
        <v>0</v>
      </c>
      <c r="W81" s="19">
        <f t="shared" si="29"/>
        <v>0</v>
      </c>
    </row>
    <row r="82" spans="1:23" ht="12.75">
      <c r="A82" s="41"/>
      <c r="B82" s="56" t="s">
        <v>125</v>
      </c>
      <c r="C82" s="19">
        <f>C83+C84+C85+C86+C87</f>
        <v>28</v>
      </c>
      <c r="D82" s="19">
        <f aca="true" t="shared" si="30" ref="D82:W82">D83+D84+D85+D86+D87</f>
        <v>0</v>
      </c>
      <c r="E82" s="19">
        <f t="shared" si="30"/>
        <v>0</v>
      </c>
      <c r="F82" s="19">
        <f t="shared" si="30"/>
        <v>0</v>
      </c>
      <c r="G82" s="19">
        <f t="shared" si="30"/>
        <v>0</v>
      </c>
      <c r="H82" s="19">
        <f t="shared" si="30"/>
        <v>0</v>
      </c>
      <c r="I82" s="19">
        <f t="shared" si="30"/>
        <v>0</v>
      </c>
      <c r="J82" s="19">
        <f t="shared" si="30"/>
        <v>0</v>
      </c>
      <c r="K82" s="19">
        <f t="shared" si="30"/>
        <v>0</v>
      </c>
      <c r="L82" s="19">
        <f t="shared" si="30"/>
        <v>0</v>
      </c>
      <c r="M82" s="19">
        <f t="shared" si="30"/>
        <v>0</v>
      </c>
      <c r="N82" s="19">
        <f t="shared" si="30"/>
        <v>0</v>
      </c>
      <c r="O82" s="19">
        <f t="shared" si="30"/>
        <v>0</v>
      </c>
      <c r="P82" s="19">
        <f t="shared" si="30"/>
        <v>0</v>
      </c>
      <c r="Q82" s="19">
        <f t="shared" si="30"/>
        <v>0</v>
      </c>
      <c r="R82" s="19">
        <f t="shared" si="30"/>
        <v>0</v>
      </c>
      <c r="S82" s="19">
        <f t="shared" si="30"/>
        <v>0</v>
      </c>
      <c r="T82" s="19">
        <f t="shared" si="30"/>
        <v>0</v>
      </c>
      <c r="U82" s="19">
        <f t="shared" si="30"/>
        <v>0</v>
      </c>
      <c r="V82" s="19">
        <f t="shared" si="30"/>
        <v>0</v>
      </c>
      <c r="W82" s="19">
        <f t="shared" si="30"/>
        <v>0</v>
      </c>
    </row>
    <row r="83" spans="1:23" ht="12.75" hidden="1">
      <c r="A83" s="41"/>
      <c r="B83" s="56" t="s">
        <v>127</v>
      </c>
      <c r="C83" s="19">
        <v>3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ht="12.75" hidden="1">
      <c r="A84" s="41"/>
      <c r="B84" s="56" t="s">
        <v>131</v>
      </c>
      <c r="C84" s="19">
        <v>5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ht="12.75" hidden="1">
      <c r="A85" s="41"/>
      <c r="B85" s="56" t="s">
        <v>137</v>
      </c>
      <c r="C85" s="19">
        <v>3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23" ht="12.75" hidden="1">
      <c r="A86" s="41"/>
      <c r="B86" s="56" t="s">
        <v>144</v>
      </c>
      <c r="C86" s="19">
        <v>9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ht="12.75" hidden="1">
      <c r="A87" s="41"/>
      <c r="B87" s="56" t="s">
        <v>151</v>
      </c>
      <c r="C87" s="19">
        <f>'таблиця1.1'!C87+'таблиця1.2'!C87</f>
        <v>8</v>
      </c>
      <c r="D87" s="19">
        <f>'таблиця1.1'!D87+'таблиця1.2'!D87</f>
        <v>0</v>
      </c>
      <c r="E87" s="19">
        <f>'таблиця1.1'!E87+'таблиця1.2'!E87</f>
        <v>0</v>
      </c>
      <c r="F87" s="19">
        <f>'таблиця1.1'!F87+'таблиця1.2'!F87</f>
        <v>0</v>
      </c>
      <c r="G87" s="19">
        <f>'таблиця1.1'!G87+'таблиця1.2'!G87</f>
        <v>0</v>
      </c>
      <c r="H87" s="19">
        <f>'таблиця1.1'!H87+'таблиця1.2'!H87</f>
        <v>0</v>
      </c>
      <c r="I87" s="19">
        <f>'таблиця1.1'!I87+'таблиця1.2'!I87</f>
        <v>0</v>
      </c>
      <c r="J87" s="19">
        <f>'таблиця1.1'!J87+'таблиця1.2'!J87</f>
        <v>0</v>
      </c>
      <c r="K87" s="19">
        <f>'таблиця1.1'!K87+'таблиця1.2'!K87</f>
        <v>0</v>
      </c>
      <c r="L87" s="19">
        <f>'таблиця1.1'!L87+'таблиця1.2'!L87</f>
        <v>0</v>
      </c>
      <c r="M87" s="19">
        <f>'таблиця1.1'!M87+'таблиця1.2'!M87</f>
        <v>0</v>
      </c>
      <c r="N87" s="19">
        <f>'таблиця1.1'!N87+'таблиця1.2'!N87</f>
        <v>0</v>
      </c>
      <c r="O87" s="19">
        <f>'таблиця1.1'!O87+'таблиця1.2'!O87</f>
        <v>0</v>
      </c>
      <c r="P87" s="19">
        <f>'таблиця1.1'!P87+'таблиця1.2'!P87</f>
        <v>0</v>
      </c>
      <c r="Q87" s="19">
        <f>'таблиця1.1'!Q87+'таблиця1.2'!Q87</f>
        <v>0</v>
      </c>
      <c r="R87" s="19">
        <f>'таблиця1.1'!R87+'таблиця1.2'!R87</f>
        <v>0</v>
      </c>
      <c r="S87" s="19">
        <f>'таблиця1.1'!S87+'таблиця1.2'!S87</f>
        <v>0</v>
      </c>
      <c r="T87" s="19">
        <f>'таблиця1.1'!T87+'таблиця1.2'!T87</f>
        <v>0</v>
      </c>
      <c r="U87" s="19">
        <f>'таблиця1.1'!U87+'таблиця1.2'!U87</f>
        <v>0</v>
      </c>
      <c r="V87" s="19">
        <f>'таблиця1.1'!V87+'таблиця1.2'!V87</f>
        <v>0</v>
      </c>
      <c r="W87" s="19">
        <f>'таблиця1.1'!W87+'таблиця1.2'!W87</f>
        <v>0</v>
      </c>
    </row>
    <row r="88" spans="1:23" ht="12.75">
      <c r="A88" s="41"/>
      <c r="B88" s="56" t="s">
        <v>126</v>
      </c>
      <c r="C88" s="19">
        <f>C89+C90+C91+C92+C93</f>
        <v>0</v>
      </c>
      <c r="D88" s="19">
        <f aca="true" t="shared" si="31" ref="D88:W88">D89+D90+D91+D92+D93</f>
        <v>0</v>
      </c>
      <c r="E88" s="19">
        <f t="shared" si="31"/>
        <v>0</v>
      </c>
      <c r="F88" s="19">
        <f t="shared" si="31"/>
        <v>0</v>
      </c>
      <c r="G88" s="19">
        <f t="shared" si="31"/>
        <v>0</v>
      </c>
      <c r="H88" s="19">
        <f t="shared" si="31"/>
        <v>0</v>
      </c>
      <c r="I88" s="19">
        <f t="shared" si="31"/>
        <v>0</v>
      </c>
      <c r="J88" s="19">
        <f t="shared" si="31"/>
        <v>0</v>
      </c>
      <c r="K88" s="19">
        <f t="shared" si="31"/>
        <v>0</v>
      </c>
      <c r="L88" s="19">
        <f t="shared" si="31"/>
        <v>0</v>
      </c>
      <c r="M88" s="19">
        <f t="shared" si="31"/>
        <v>0</v>
      </c>
      <c r="N88" s="19">
        <f t="shared" si="31"/>
        <v>0</v>
      </c>
      <c r="O88" s="19">
        <f t="shared" si="31"/>
        <v>0</v>
      </c>
      <c r="P88" s="19">
        <f t="shared" si="31"/>
        <v>0</v>
      </c>
      <c r="Q88" s="19">
        <f t="shared" si="31"/>
        <v>0</v>
      </c>
      <c r="R88" s="19">
        <f t="shared" si="31"/>
        <v>0</v>
      </c>
      <c r="S88" s="19">
        <f t="shared" si="31"/>
        <v>0</v>
      </c>
      <c r="T88" s="19">
        <f t="shared" si="31"/>
        <v>0</v>
      </c>
      <c r="U88" s="19">
        <f t="shared" si="31"/>
        <v>0</v>
      </c>
      <c r="V88" s="19">
        <f t="shared" si="31"/>
        <v>0</v>
      </c>
      <c r="W88" s="19">
        <f t="shared" si="31"/>
        <v>0</v>
      </c>
    </row>
    <row r="89" spans="1:23" ht="12.75" hidden="1">
      <c r="A89" s="41"/>
      <c r="B89" s="56" t="s">
        <v>127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ht="12.75" hidden="1">
      <c r="A90" s="41"/>
      <c r="B90" s="56" t="s">
        <v>131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1:23" ht="12.75" hidden="1">
      <c r="A91" s="41"/>
      <c r="B91" s="56" t="s">
        <v>137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12.75" hidden="1">
      <c r="A92" s="41"/>
      <c r="B92" s="56" t="s">
        <v>144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ht="12.75" hidden="1">
      <c r="A93" s="41"/>
      <c r="B93" s="56" t="s">
        <v>151</v>
      </c>
      <c r="C93" s="19">
        <f>'таблиця1.1'!C93+'таблиця1.2'!C93</f>
        <v>0</v>
      </c>
      <c r="D93" s="19">
        <f>'таблиця1.1'!D93+'таблиця1.2'!D93</f>
        <v>0</v>
      </c>
      <c r="E93" s="19">
        <f>'таблиця1.1'!E93+'таблиця1.2'!E93</f>
        <v>0</v>
      </c>
      <c r="F93" s="19">
        <f>'таблиця1.1'!F93+'таблиця1.2'!F93</f>
        <v>0</v>
      </c>
      <c r="G93" s="19">
        <f>'таблиця1.1'!G93+'таблиця1.2'!G93</f>
        <v>0</v>
      </c>
      <c r="H93" s="19">
        <f>'таблиця1.1'!H93+'таблиця1.2'!H93</f>
        <v>0</v>
      </c>
      <c r="I93" s="19">
        <f>'таблиця1.1'!I93+'таблиця1.2'!I93</f>
        <v>0</v>
      </c>
      <c r="J93" s="19">
        <f>'таблиця1.1'!J93+'таблиця1.2'!J93</f>
        <v>0</v>
      </c>
      <c r="K93" s="19">
        <f>'таблиця1.1'!K93+'таблиця1.2'!K93</f>
        <v>0</v>
      </c>
      <c r="L93" s="19">
        <f>'таблиця1.1'!L93+'таблиця1.2'!L93</f>
        <v>0</v>
      </c>
      <c r="M93" s="19">
        <f>'таблиця1.1'!M93+'таблиця1.2'!M93</f>
        <v>0</v>
      </c>
      <c r="N93" s="19">
        <f>'таблиця1.1'!N93+'таблиця1.2'!N93</f>
        <v>0</v>
      </c>
      <c r="O93" s="19">
        <f>'таблиця1.1'!O93+'таблиця1.2'!O93</f>
        <v>0</v>
      </c>
      <c r="P93" s="19">
        <f>'таблиця1.1'!P93+'таблиця1.2'!P93</f>
        <v>0</v>
      </c>
      <c r="Q93" s="19">
        <f>'таблиця1.1'!Q93+'таблиця1.2'!Q93</f>
        <v>0</v>
      </c>
      <c r="R93" s="19">
        <f>'таблиця1.1'!R93+'таблиця1.2'!R93</f>
        <v>0</v>
      </c>
      <c r="S93" s="19">
        <f>'таблиця1.1'!S93+'таблиця1.2'!S93</f>
        <v>0</v>
      </c>
      <c r="T93" s="19">
        <f>'таблиця1.1'!T93+'таблиця1.2'!T93</f>
        <v>0</v>
      </c>
      <c r="U93" s="19">
        <f>'таблиця1.1'!U93+'таблиця1.2'!U93</f>
        <v>0</v>
      </c>
      <c r="V93" s="19">
        <f>'таблиця1.1'!V93+'таблиця1.2'!V93</f>
        <v>0</v>
      </c>
      <c r="W93" s="19">
        <f>'таблиця1.1'!W93+'таблиця1.2'!W93</f>
        <v>0</v>
      </c>
    </row>
    <row r="94" spans="1:23" ht="12.75">
      <c r="A94" s="41">
        <v>1300</v>
      </c>
      <c r="B94" s="43" t="s">
        <v>8</v>
      </c>
      <c r="C94" s="41">
        <f aca="true" t="shared" si="32" ref="C94:W94">C95+C101</f>
        <v>116</v>
      </c>
      <c r="D94" s="41">
        <f t="shared" si="32"/>
        <v>0</v>
      </c>
      <c r="E94" s="41">
        <f t="shared" si="32"/>
        <v>20</v>
      </c>
      <c r="F94" s="41">
        <f t="shared" si="32"/>
        <v>0</v>
      </c>
      <c r="G94" s="41">
        <f t="shared" si="32"/>
        <v>20</v>
      </c>
      <c r="H94" s="41">
        <f t="shared" si="32"/>
        <v>0</v>
      </c>
      <c r="I94" s="41">
        <f t="shared" si="32"/>
        <v>21.165</v>
      </c>
      <c r="J94" s="41">
        <f t="shared" si="32"/>
        <v>18.955000000000002</v>
      </c>
      <c r="K94" s="41">
        <f t="shared" si="32"/>
        <v>3</v>
      </c>
      <c r="L94" s="41">
        <f t="shared" si="32"/>
        <v>1</v>
      </c>
      <c r="M94" s="41">
        <f t="shared" si="32"/>
        <v>2</v>
      </c>
      <c r="N94" s="41">
        <f t="shared" si="32"/>
        <v>1</v>
      </c>
      <c r="O94" s="41">
        <f t="shared" si="32"/>
        <v>1</v>
      </c>
      <c r="P94" s="41">
        <f t="shared" si="32"/>
        <v>41663.981</v>
      </c>
      <c r="Q94" s="41">
        <f t="shared" si="32"/>
        <v>41440.128</v>
      </c>
      <c r="R94" s="41">
        <f t="shared" si="32"/>
        <v>10</v>
      </c>
      <c r="S94" s="41">
        <f t="shared" si="32"/>
        <v>223.853</v>
      </c>
      <c r="T94" s="41">
        <f t="shared" si="32"/>
        <v>4</v>
      </c>
      <c r="U94" s="41">
        <f t="shared" si="32"/>
        <v>102.65899999999999</v>
      </c>
      <c r="V94" s="41">
        <f t="shared" si="32"/>
        <v>0</v>
      </c>
      <c r="W94" s="41">
        <f t="shared" si="32"/>
        <v>0</v>
      </c>
    </row>
    <row r="95" spans="1:23" ht="12.75">
      <c r="A95" s="41"/>
      <c r="B95" s="56" t="s">
        <v>125</v>
      </c>
      <c r="C95" s="19">
        <f>C96+C97+C98+C99+C100</f>
        <v>91</v>
      </c>
      <c r="D95" s="19">
        <f aca="true" t="shared" si="33" ref="D95:W95">D96+D97+D98+D99+D100</f>
        <v>0</v>
      </c>
      <c r="E95" s="19">
        <f t="shared" si="33"/>
        <v>7</v>
      </c>
      <c r="F95" s="19">
        <f t="shared" si="33"/>
        <v>0</v>
      </c>
      <c r="G95" s="19">
        <f t="shared" si="33"/>
        <v>7</v>
      </c>
      <c r="H95" s="19">
        <f t="shared" si="33"/>
        <v>0</v>
      </c>
      <c r="I95" s="19">
        <f t="shared" si="33"/>
        <v>5.95</v>
      </c>
      <c r="J95" s="19">
        <f t="shared" si="33"/>
        <v>1.7</v>
      </c>
      <c r="K95" s="19">
        <f t="shared" si="33"/>
        <v>2</v>
      </c>
      <c r="L95" s="19">
        <f t="shared" si="33"/>
        <v>1</v>
      </c>
      <c r="M95" s="19">
        <f t="shared" si="33"/>
        <v>1</v>
      </c>
      <c r="N95" s="19">
        <f t="shared" si="33"/>
        <v>0</v>
      </c>
      <c r="O95" s="19">
        <f t="shared" si="33"/>
        <v>0</v>
      </c>
      <c r="P95" s="19">
        <f t="shared" si="33"/>
        <v>31.419000000000004</v>
      </c>
      <c r="Q95" s="19">
        <f t="shared" si="33"/>
        <v>0</v>
      </c>
      <c r="R95" s="19">
        <f t="shared" si="33"/>
        <v>7</v>
      </c>
      <c r="S95" s="19">
        <f t="shared" si="33"/>
        <v>31.419000000000004</v>
      </c>
      <c r="T95" s="19">
        <f t="shared" si="33"/>
        <v>2</v>
      </c>
      <c r="U95" s="19">
        <f t="shared" si="33"/>
        <v>5.073</v>
      </c>
      <c r="V95" s="19">
        <f t="shared" si="33"/>
        <v>0</v>
      </c>
      <c r="W95" s="19">
        <f t="shared" si="33"/>
        <v>0</v>
      </c>
    </row>
    <row r="96" spans="1:23" ht="12.75" hidden="1">
      <c r="A96" s="41"/>
      <c r="B96" s="56" t="s">
        <v>127</v>
      </c>
      <c r="C96" s="19">
        <f>'таблиця1.1'!C96+'таблиця1.2'!C96</f>
        <v>6</v>
      </c>
      <c r="D96" s="19">
        <f>'таблиця1.1'!D96+'таблиця1.2'!D96</f>
        <v>0</v>
      </c>
      <c r="E96" s="19">
        <f>'таблиця1.1'!E96+'таблиця1.2'!E96</f>
        <v>0</v>
      </c>
      <c r="F96" s="19">
        <f>'таблиця1.1'!F96+'таблиця1.2'!F96</f>
        <v>0</v>
      </c>
      <c r="G96" s="19">
        <f>'таблиця1.1'!G96+'таблиця1.2'!G96</f>
        <v>0</v>
      </c>
      <c r="H96" s="19">
        <f>'таблиця1.1'!H96+'таблиця1.2'!H96</f>
        <v>0</v>
      </c>
      <c r="I96" s="19">
        <f>'таблиця1.1'!I96+'таблиця1.2'!I96</f>
        <v>0</v>
      </c>
      <c r="J96" s="19">
        <f>'таблиця1.1'!J96+'таблиця1.2'!J96</f>
        <v>0</v>
      </c>
      <c r="K96" s="19">
        <f>'таблиця1.1'!K96+'таблиця1.2'!K96</f>
        <v>0</v>
      </c>
      <c r="L96" s="19">
        <f>'таблиця1.1'!L96+'таблиця1.2'!L96</f>
        <v>0</v>
      </c>
      <c r="M96" s="19">
        <f>'таблиця1.1'!M96+'таблиця1.2'!M96</f>
        <v>0</v>
      </c>
      <c r="N96" s="19">
        <f>'таблиця1.1'!N96+'таблиця1.2'!N96</f>
        <v>0</v>
      </c>
      <c r="O96" s="19">
        <f>'таблиця1.1'!O96+'таблиця1.2'!O96</f>
        <v>0</v>
      </c>
      <c r="P96" s="19">
        <f>'таблиця1.1'!P96+'таблиця1.2'!P96</f>
        <v>0</v>
      </c>
      <c r="Q96" s="19">
        <f>'таблиця1.1'!Q96+'таблиця1.2'!Q96</f>
        <v>0</v>
      </c>
      <c r="R96" s="19">
        <f>'таблиця1.1'!R96+'таблиця1.2'!R96</f>
        <v>0</v>
      </c>
      <c r="S96" s="19">
        <f>'таблиця1.1'!S96+'таблиця1.2'!S96</f>
        <v>0</v>
      </c>
      <c r="T96" s="19">
        <f>'таблиця1.1'!T96+'таблиця1.2'!T96</f>
        <v>0</v>
      </c>
      <c r="U96" s="19">
        <f>'таблиця1.1'!U96+'таблиця1.2'!U96</f>
        <v>0</v>
      </c>
      <c r="V96" s="19">
        <f>'таблиця1.1'!V96+'таблиця1.2'!V96</f>
        <v>0</v>
      </c>
      <c r="W96" s="19">
        <f>'таблиця1.1'!W96+'таблиця1.2'!W96</f>
        <v>0</v>
      </c>
    </row>
    <row r="97" spans="1:23" ht="12.75" hidden="1">
      <c r="A97" s="41"/>
      <c r="B97" s="56" t="s">
        <v>131</v>
      </c>
      <c r="C97" s="19">
        <v>22</v>
      </c>
      <c r="D97" s="19">
        <v>0</v>
      </c>
      <c r="E97" s="19">
        <v>2</v>
      </c>
      <c r="F97" s="19">
        <v>0</v>
      </c>
      <c r="G97" s="19">
        <v>2</v>
      </c>
      <c r="H97" s="19">
        <v>0</v>
      </c>
      <c r="I97" s="19">
        <v>1.7</v>
      </c>
      <c r="J97" s="19">
        <v>0</v>
      </c>
      <c r="K97" s="19">
        <v>2</v>
      </c>
      <c r="L97" s="19">
        <v>1</v>
      </c>
      <c r="M97" s="19">
        <v>1</v>
      </c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1:23" ht="12.75" hidden="1">
      <c r="A98" s="41"/>
      <c r="B98" s="56" t="s">
        <v>137</v>
      </c>
      <c r="C98" s="19">
        <v>22</v>
      </c>
      <c r="D98" s="19"/>
      <c r="E98" s="19">
        <v>5</v>
      </c>
      <c r="F98" s="19"/>
      <c r="G98" s="19">
        <v>5</v>
      </c>
      <c r="H98" s="19"/>
      <c r="I98" s="19">
        <v>4.25</v>
      </c>
      <c r="J98" s="19">
        <v>1.7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1:23" ht="12.75" hidden="1">
      <c r="A99" s="41"/>
      <c r="B99" s="56" t="s">
        <v>144</v>
      </c>
      <c r="C99" s="19">
        <v>19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>
        <f>5.143+0.466</f>
        <v>5.609</v>
      </c>
      <c r="Q99" s="19"/>
      <c r="R99" s="19">
        <f>4+1</f>
        <v>5</v>
      </c>
      <c r="S99" s="19">
        <f>5.143+0.466</f>
        <v>5.609</v>
      </c>
      <c r="T99" s="19"/>
      <c r="U99" s="19"/>
      <c r="V99" s="19"/>
      <c r="W99" s="19"/>
    </row>
    <row r="100" spans="1:23" ht="12.75" hidden="1">
      <c r="A100" s="41"/>
      <c r="B100" s="56" t="s">
        <v>151</v>
      </c>
      <c r="C100" s="19">
        <f>'таблиця1.1'!C100+'таблиця1.2'!C100</f>
        <v>22</v>
      </c>
      <c r="D100" s="19">
        <f>'таблиця1.1'!D100+'таблиця1.2'!D100</f>
        <v>0</v>
      </c>
      <c r="E100" s="19">
        <f>'таблиця1.1'!E100+'таблиця1.2'!E100</f>
        <v>0</v>
      </c>
      <c r="F100" s="19">
        <f>'таблиця1.1'!F100+'таблиця1.2'!F100</f>
        <v>0</v>
      </c>
      <c r="G100" s="19">
        <f>'таблиця1.1'!G100+'таблиця1.2'!G100</f>
        <v>0</v>
      </c>
      <c r="H100" s="19">
        <f>'таблиця1.1'!H100+'таблиця1.2'!H100</f>
        <v>0</v>
      </c>
      <c r="I100" s="19">
        <f>'таблиця1.1'!I100+'таблиця1.2'!I100</f>
        <v>0</v>
      </c>
      <c r="J100" s="19">
        <f>'таблиця1.1'!J100+'таблиця1.2'!J100</f>
        <v>0</v>
      </c>
      <c r="K100" s="19">
        <f>'таблиця1.1'!K100+'таблиця1.2'!K100</f>
        <v>0</v>
      </c>
      <c r="L100" s="19">
        <f>'таблиця1.1'!L100+'таблиця1.2'!L100</f>
        <v>0</v>
      </c>
      <c r="M100" s="19">
        <f>'таблиця1.1'!M100+'таблиця1.2'!M100</f>
        <v>0</v>
      </c>
      <c r="N100" s="19">
        <f>'таблиця1.1'!N100+'таблиця1.2'!N100</f>
        <v>0</v>
      </c>
      <c r="O100" s="19">
        <f>'таблиця1.1'!O100+'таблиця1.2'!O100</f>
        <v>0</v>
      </c>
      <c r="P100" s="19">
        <f>'таблиця1.1'!P100+'таблиця1.2'!P100</f>
        <v>25.810000000000002</v>
      </c>
      <c r="Q100" s="19">
        <f>'таблиця1.1'!Q100+'таблиця1.2'!Q100</f>
        <v>0</v>
      </c>
      <c r="R100" s="19">
        <f>'таблиця1.1'!R100+'таблиця1.2'!R100</f>
        <v>2</v>
      </c>
      <c r="S100" s="19">
        <f>'таблиця1.1'!S100+'таблиця1.2'!S100</f>
        <v>25.810000000000002</v>
      </c>
      <c r="T100" s="19">
        <f>'таблиця1.1'!T100+'таблиця1.2'!T100</f>
        <v>2</v>
      </c>
      <c r="U100" s="19">
        <f>'таблиця1.1'!U100+'таблиця1.2'!U100</f>
        <v>5.073</v>
      </c>
      <c r="V100" s="19">
        <f>'таблиця1.1'!V100+'таблиця1.2'!V100</f>
        <v>0</v>
      </c>
      <c r="W100" s="19">
        <f>'таблиця1.1'!W100+'таблиця1.2'!W100</f>
        <v>0</v>
      </c>
    </row>
    <row r="101" spans="1:23" ht="12.75">
      <c r="A101" s="41"/>
      <c r="B101" s="56" t="s">
        <v>126</v>
      </c>
      <c r="C101" s="19">
        <f>C102+C103+C104+C105+C106</f>
        <v>25</v>
      </c>
      <c r="D101" s="19">
        <f aca="true" t="shared" si="34" ref="D101:W101">D102+D103+D104+D105+D106</f>
        <v>0</v>
      </c>
      <c r="E101" s="19">
        <f t="shared" si="34"/>
        <v>13</v>
      </c>
      <c r="F101" s="19">
        <f t="shared" si="34"/>
        <v>0</v>
      </c>
      <c r="G101" s="19">
        <f t="shared" si="34"/>
        <v>13</v>
      </c>
      <c r="H101" s="19">
        <f t="shared" si="34"/>
        <v>0</v>
      </c>
      <c r="I101" s="19">
        <f t="shared" si="34"/>
        <v>15.215</v>
      </c>
      <c r="J101" s="19">
        <f t="shared" si="34"/>
        <v>17.255000000000003</v>
      </c>
      <c r="K101" s="19">
        <f t="shared" si="34"/>
        <v>1</v>
      </c>
      <c r="L101" s="19">
        <f t="shared" si="34"/>
        <v>0</v>
      </c>
      <c r="M101" s="19">
        <f t="shared" si="34"/>
        <v>1</v>
      </c>
      <c r="N101" s="19">
        <f t="shared" si="34"/>
        <v>1</v>
      </c>
      <c r="O101" s="19">
        <f t="shared" si="34"/>
        <v>1</v>
      </c>
      <c r="P101" s="19">
        <f t="shared" si="34"/>
        <v>41632.562</v>
      </c>
      <c r="Q101" s="19">
        <f t="shared" si="34"/>
        <v>41440.128</v>
      </c>
      <c r="R101" s="19">
        <f t="shared" si="34"/>
        <v>3</v>
      </c>
      <c r="S101" s="19">
        <f t="shared" si="34"/>
        <v>192.434</v>
      </c>
      <c r="T101" s="19">
        <f t="shared" si="34"/>
        <v>2</v>
      </c>
      <c r="U101" s="19">
        <f t="shared" si="34"/>
        <v>97.586</v>
      </c>
      <c r="V101" s="19">
        <f t="shared" si="34"/>
        <v>0</v>
      </c>
      <c r="W101" s="19">
        <f t="shared" si="34"/>
        <v>0</v>
      </c>
    </row>
    <row r="102" spans="1:23" ht="12.75" hidden="1">
      <c r="A102" s="41"/>
      <c r="B102" s="56" t="s">
        <v>127</v>
      </c>
      <c r="C102" s="19">
        <v>3</v>
      </c>
      <c r="D102" s="19"/>
      <c r="E102" s="19"/>
      <c r="F102" s="19"/>
      <c r="G102" s="19"/>
      <c r="H102" s="19"/>
      <c r="I102" s="19"/>
      <c r="J102" s="19">
        <v>4.267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1:23" ht="12.75" hidden="1">
      <c r="A103" s="41"/>
      <c r="B103" s="56" t="s">
        <v>131</v>
      </c>
      <c r="C103" s="19">
        <v>9</v>
      </c>
      <c r="D103" s="19">
        <v>0</v>
      </c>
      <c r="E103" s="19">
        <v>10</v>
      </c>
      <c r="F103" s="19">
        <v>0</v>
      </c>
      <c r="G103" s="19">
        <v>10</v>
      </c>
      <c r="H103" s="19">
        <v>0</v>
      </c>
      <c r="I103" s="19">
        <v>12.206</v>
      </c>
      <c r="J103" s="19">
        <v>1.7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1:23" ht="12.75" hidden="1">
      <c r="A104" s="41"/>
      <c r="B104" s="56" t="s">
        <v>137</v>
      </c>
      <c r="C104" s="19">
        <v>8</v>
      </c>
      <c r="D104" s="19"/>
      <c r="E104" s="19">
        <v>2</v>
      </c>
      <c r="F104" s="19"/>
      <c r="G104" s="19">
        <v>2</v>
      </c>
      <c r="H104" s="19"/>
      <c r="I104" s="19">
        <v>2.142</v>
      </c>
      <c r="J104" s="19">
        <v>7.854</v>
      </c>
      <c r="K104" s="19">
        <v>1</v>
      </c>
      <c r="L104" s="19"/>
      <c r="M104" s="19">
        <v>1</v>
      </c>
      <c r="N104" s="19">
        <v>1</v>
      </c>
      <c r="O104" s="19">
        <v>1</v>
      </c>
      <c r="P104" s="19">
        <v>41535.114</v>
      </c>
      <c r="Q104" s="19">
        <v>41440.128</v>
      </c>
      <c r="R104" s="19">
        <v>1</v>
      </c>
      <c r="S104" s="19">
        <v>94.986</v>
      </c>
      <c r="T104" s="19"/>
      <c r="U104" s="19"/>
      <c r="V104" s="19"/>
      <c r="W104" s="19"/>
    </row>
    <row r="105" spans="1:23" ht="12.75" hidden="1">
      <c r="A105" s="41"/>
      <c r="B105" s="56" t="s">
        <v>144</v>
      </c>
      <c r="C105" s="19">
        <v>5</v>
      </c>
      <c r="D105" s="19"/>
      <c r="E105" s="19">
        <v>1</v>
      </c>
      <c r="F105" s="19"/>
      <c r="G105" s="19">
        <v>1</v>
      </c>
      <c r="H105" s="19"/>
      <c r="I105" s="19">
        <v>0.867</v>
      </c>
      <c r="J105" s="19">
        <v>3.434</v>
      </c>
      <c r="K105" s="19"/>
      <c r="L105" s="19"/>
      <c r="M105" s="19"/>
      <c r="N105" s="19"/>
      <c r="O105" s="19"/>
      <c r="P105" s="19">
        <v>97.448</v>
      </c>
      <c r="Q105" s="19"/>
      <c r="R105" s="19">
        <v>2</v>
      </c>
      <c r="S105" s="19">
        <v>97.448</v>
      </c>
      <c r="T105" s="19"/>
      <c r="U105" s="19"/>
      <c r="V105" s="19"/>
      <c r="W105" s="19"/>
    </row>
    <row r="106" spans="1:23" ht="12.75" hidden="1">
      <c r="A106" s="41"/>
      <c r="B106" s="56" t="s">
        <v>151</v>
      </c>
      <c r="C106" s="19">
        <f>'таблиця1.1'!C106+'таблиця1.2'!C106</f>
        <v>0</v>
      </c>
      <c r="D106" s="19">
        <f>'таблиця1.1'!D106+'таблиця1.2'!D106</f>
        <v>0</v>
      </c>
      <c r="E106" s="19">
        <f>'таблиця1.1'!E106+'таблиця1.2'!E106</f>
        <v>0</v>
      </c>
      <c r="F106" s="19">
        <f>'таблиця1.1'!F106+'таблиця1.2'!F106</f>
        <v>0</v>
      </c>
      <c r="G106" s="19">
        <f>'таблиця1.1'!G106+'таблиця1.2'!G106</f>
        <v>0</v>
      </c>
      <c r="H106" s="19">
        <f>'таблиця1.1'!H106+'таблиця1.2'!H106</f>
        <v>0</v>
      </c>
      <c r="I106" s="19">
        <f>'таблиця1.1'!I106+'таблиця1.2'!I106</f>
        <v>0</v>
      </c>
      <c r="J106" s="19">
        <f>'таблиця1.1'!J106+'таблиця1.2'!J106</f>
        <v>0</v>
      </c>
      <c r="K106" s="19">
        <f>'таблиця1.1'!K106+'таблиця1.2'!K106</f>
        <v>0</v>
      </c>
      <c r="L106" s="19">
        <f>'таблиця1.1'!L106+'таблиця1.2'!L106</f>
        <v>0</v>
      </c>
      <c r="M106" s="19">
        <f>'таблиця1.1'!M106+'таблиця1.2'!M106</f>
        <v>0</v>
      </c>
      <c r="N106" s="19">
        <f>'таблиця1.1'!N106+'таблиця1.2'!N106</f>
        <v>0</v>
      </c>
      <c r="O106" s="19">
        <f>'таблиця1.1'!O106+'таблиця1.2'!O106</f>
        <v>0</v>
      </c>
      <c r="P106" s="19">
        <f>'таблиця1.1'!P106+'таблиця1.2'!P106</f>
        <v>0</v>
      </c>
      <c r="Q106" s="19">
        <f>'таблиця1.1'!Q106+'таблиця1.2'!Q106</f>
        <v>0</v>
      </c>
      <c r="R106" s="19">
        <f>'таблиця1.1'!R106+'таблиця1.2'!R106</f>
        <v>0</v>
      </c>
      <c r="S106" s="19">
        <f>'таблиця1.1'!S106+'таблиця1.2'!S106</f>
        <v>0</v>
      </c>
      <c r="T106" s="19">
        <f>'таблиця1.1'!T106+'таблиця1.2'!T106</f>
        <v>2</v>
      </c>
      <c r="U106" s="19">
        <f>'таблиця1.1'!U106+'таблиця1.2'!U106</f>
        <v>97.586</v>
      </c>
      <c r="V106" s="19">
        <f>'таблиця1.1'!V106+'таблиця1.2'!V106</f>
        <v>0</v>
      </c>
      <c r="W106" s="19">
        <f>'таблиця1.1'!W106+'таблиця1.2'!W106</f>
        <v>0</v>
      </c>
    </row>
    <row r="107" spans="1:23" ht="12.75">
      <c r="A107" s="41">
        <v>1400</v>
      </c>
      <c r="B107" s="43" t="s">
        <v>9</v>
      </c>
      <c r="C107" s="41">
        <f aca="true" t="shared" si="35" ref="C107:W107">C108+C114</f>
        <v>29</v>
      </c>
      <c r="D107" s="41">
        <f t="shared" si="35"/>
        <v>0</v>
      </c>
      <c r="E107" s="41">
        <f t="shared" si="35"/>
        <v>0</v>
      </c>
      <c r="F107" s="41">
        <f t="shared" si="35"/>
        <v>0</v>
      </c>
      <c r="G107" s="41">
        <f t="shared" si="35"/>
        <v>0</v>
      </c>
      <c r="H107" s="41">
        <f t="shared" si="35"/>
        <v>0</v>
      </c>
      <c r="I107" s="41">
        <f t="shared" si="35"/>
        <v>0</v>
      </c>
      <c r="J107" s="41">
        <f t="shared" si="35"/>
        <v>0</v>
      </c>
      <c r="K107" s="41">
        <f t="shared" si="35"/>
        <v>2</v>
      </c>
      <c r="L107" s="41">
        <f t="shared" si="35"/>
        <v>2</v>
      </c>
      <c r="M107" s="41">
        <f t="shared" si="35"/>
        <v>0</v>
      </c>
      <c r="N107" s="41">
        <f t="shared" si="35"/>
        <v>0</v>
      </c>
      <c r="O107" s="41">
        <f t="shared" si="35"/>
        <v>0</v>
      </c>
      <c r="P107" s="41">
        <f t="shared" si="35"/>
        <v>150.832</v>
      </c>
      <c r="Q107" s="41">
        <f t="shared" si="35"/>
        <v>0</v>
      </c>
      <c r="R107" s="41">
        <f t="shared" si="35"/>
        <v>5</v>
      </c>
      <c r="S107" s="41">
        <f t="shared" si="35"/>
        <v>150.832</v>
      </c>
      <c r="T107" s="41">
        <f t="shared" si="35"/>
        <v>1</v>
      </c>
      <c r="U107" s="41">
        <f t="shared" si="35"/>
        <v>9.089</v>
      </c>
      <c r="V107" s="41">
        <f t="shared" si="35"/>
        <v>0</v>
      </c>
      <c r="W107" s="41">
        <f t="shared" si="35"/>
        <v>0</v>
      </c>
    </row>
    <row r="108" spans="1:23" ht="12.75">
      <c r="A108" s="41"/>
      <c r="B108" s="56" t="s">
        <v>125</v>
      </c>
      <c r="C108" s="19">
        <f>C109+C110+C111+C112+C113</f>
        <v>24</v>
      </c>
      <c r="D108" s="19">
        <f aca="true" t="shared" si="36" ref="D108:W108">D109+D110+D111+D112+D113</f>
        <v>0</v>
      </c>
      <c r="E108" s="19">
        <f t="shared" si="36"/>
        <v>0</v>
      </c>
      <c r="F108" s="19">
        <f t="shared" si="36"/>
        <v>0</v>
      </c>
      <c r="G108" s="19">
        <f t="shared" si="36"/>
        <v>0</v>
      </c>
      <c r="H108" s="19">
        <f t="shared" si="36"/>
        <v>0</v>
      </c>
      <c r="I108" s="19">
        <f t="shared" si="36"/>
        <v>0</v>
      </c>
      <c r="J108" s="19">
        <f t="shared" si="36"/>
        <v>0</v>
      </c>
      <c r="K108" s="19">
        <f t="shared" si="36"/>
        <v>2</v>
      </c>
      <c r="L108" s="19">
        <f t="shared" si="36"/>
        <v>2</v>
      </c>
      <c r="M108" s="19">
        <f t="shared" si="36"/>
        <v>0</v>
      </c>
      <c r="N108" s="19">
        <f t="shared" si="36"/>
        <v>0</v>
      </c>
      <c r="O108" s="19">
        <f t="shared" si="36"/>
        <v>0</v>
      </c>
      <c r="P108" s="19">
        <f t="shared" si="36"/>
        <v>150.832</v>
      </c>
      <c r="Q108" s="19">
        <f t="shared" si="36"/>
        <v>0</v>
      </c>
      <c r="R108" s="19">
        <f t="shared" si="36"/>
        <v>5</v>
      </c>
      <c r="S108" s="19">
        <f t="shared" si="36"/>
        <v>150.832</v>
      </c>
      <c r="T108" s="19">
        <f t="shared" si="36"/>
        <v>1</v>
      </c>
      <c r="U108" s="19">
        <f t="shared" si="36"/>
        <v>9.089</v>
      </c>
      <c r="V108" s="19">
        <f t="shared" si="36"/>
        <v>0</v>
      </c>
      <c r="W108" s="19">
        <f t="shared" si="36"/>
        <v>0</v>
      </c>
    </row>
    <row r="109" spans="1:23" ht="12.75" hidden="1">
      <c r="A109" s="41"/>
      <c r="B109" s="56" t="s">
        <v>127</v>
      </c>
      <c r="C109" s="19">
        <v>3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1:23" ht="12.75" hidden="1">
      <c r="A110" s="41"/>
      <c r="B110" s="56" t="s">
        <v>131</v>
      </c>
      <c r="C110" s="19">
        <v>6</v>
      </c>
      <c r="D110" s="19"/>
      <c r="E110" s="19"/>
      <c r="F110" s="19"/>
      <c r="G110" s="19"/>
      <c r="H110" s="19"/>
      <c r="I110" s="19"/>
      <c r="J110" s="19"/>
      <c r="K110" s="19">
        <v>2</v>
      </c>
      <c r="L110" s="19">
        <v>2</v>
      </c>
      <c r="M110" s="19"/>
      <c r="N110" s="19"/>
      <c r="O110" s="19"/>
      <c r="P110" s="19">
        <v>150.832</v>
      </c>
      <c r="Q110" s="19"/>
      <c r="R110" s="19">
        <v>5</v>
      </c>
      <c r="S110" s="19">
        <v>150.832</v>
      </c>
      <c r="T110" s="19">
        <v>1</v>
      </c>
      <c r="U110" s="19">
        <v>9.089</v>
      </c>
      <c r="V110" s="19"/>
      <c r="W110" s="19"/>
    </row>
    <row r="111" spans="1:23" ht="12.75" hidden="1">
      <c r="A111" s="41"/>
      <c r="B111" s="56" t="s">
        <v>137</v>
      </c>
      <c r="C111" s="19">
        <v>3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1:23" ht="12.75" hidden="1">
      <c r="A112" s="41"/>
      <c r="B112" s="56" t="s">
        <v>144</v>
      </c>
      <c r="C112" s="19">
        <v>10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1:23" ht="12.75" hidden="1">
      <c r="A113" s="41"/>
      <c r="B113" s="56" t="s">
        <v>151</v>
      </c>
      <c r="C113" s="19">
        <f>'таблиця1.1'!C113+'таблиця1.2'!C113</f>
        <v>2</v>
      </c>
      <c r="D113" s="19">
        <f>'таблиця1.1'!D113+'таблиця1.2'!D113</f>
        <v>0</v>
      </c>
      <c r="E113" s="19">
        <f>'таблиця1.1'!E113+'таблиця1.2'!E113</f>
        <v>0</v>
      </c>
      <c r="F113" s="19">
        <f>'таблиця1.1'!F113+'таблиця1.2'!F113</f>
        <v>0</v>
      </c>
      <c r="G113" s="19">
        <f>'таблиця1.1'!G113+'таблиця1.2'!G113</f>
        <v>0</v>
      </c>
      <c r="H113" s="19">
        <f>'таблиця1.1'!H113+'таблиця1.2'!H113</f>
        <v>0</v>
      </c>
      <c r="I113" s="19">
        <f>'таблиця1.1'!I113+'таблиця1.2'!I113</f>
        <v>0</v>
      </c>
      <c r="J113" s="19">
        <f>'таблиця1.1'!J113+'таблиця1.2'!J113</f>
        <v>0</v>
      </c>
      <c r="K113" s="19">
        <f>'таблиця1.1'!K113+'таблиця1.2'!K113</f>
        <v>0</v>
      </c>
      <c r="L113" s="19">
        <f>'таблиця1.1'!L113+'таблиця1.2'!L113</f>
        <v>0</v>
      </c>
      <c r="M113" s="19">
        <f>'таблиця1.1'!M113+'таблиця1.2'!M113</f>
        <v>0</v>
      </c>
      <c r="N113" s="19">
        <f>'таблиця1.1'!N113+'таблиця1.2'!N113</f>
        <v>0</v>
      </c>
      <c r="O113" s="19">
        <f>'таблиця1.1'!O113+'таблиця1.2'!O113</f>
        <v>0</v>
      </c>
      <c r="P113" s="19">
        <f>'таблиця1.1'!P113+'таблиця1.2'!P113</f>
        <v>0</v>
      </c>
      <c r="Q113" s="19">
        <f>'таблиця1.1'!Q113+'таблиця1.2'!Q113</f>
        <v>0</v>
      </c>
      <c r="R113" s="19">
        <f>'таблиця1.1'!R113+'таблиця1.2'!R113</f>
        <v>0</v>
      </c>
      <c r="S113" s="19">
        <f>'таблиця1.1'!S113+'таблиця1.2'!S113</f>
        <v>0</v>
      </c>
      <c r="T113" s="19">
        <f>'таблиця1.1'!T113+'таблиця1.2'!T113</f>
        <v>0</v>
      </c>
      <c r="U113" s="19">
        <f>'таблиця1.1'!U113+'таблиця1.2'!U113</f>
        <v>0</v>
      </c>
      <c r="V113" s="19">
        <f>'таблиця1.1'!V113+'таблиця1.2'!V113</f>
        <v>0</v>
      </c>
      <c r="W113" s="19">
        <f>'таблиця1.1'!W113+'таблиця1.2'!W113</f>
        <v>0</v>
      </c>
    </row>
    <row r="114" spans="1:23" ht="12.75">
      <c r="A114" s="41"/>
      <c r="B114" s="56" t="s">
        <v>126</v>
      </c>
      <c r="C114" s="41">
        <f>C115+C116+C117+C118+C119</f>
        <v>5</v>
      </c>
      <c r="D114" s="41">
        <f aca="true" t="shared" si="37" ref="D114:W114">D115+D116+D117+D118+D119</f>
        <v>0</v>
      </c>
      <c r="E114" s="41">
        <f t="shared" si="37"/>
        <v>0</v>
      </c>
      <c r="F114" s="41">
        <f t="shared" si="37"/>
        <v>0</v>
      </c>
      <c r="G114" s="41">
        <f t="shared" si="37"/>
        <v>0</v>
      </c>
      <c r="H114" s="41">
        <f t="shared" si="37"/>
        <v>0</v>
      </c>
      <c r="I114" s="41">
        <f t="shared" si="37"/>
        <v>0</v>
      </c>
      <c r="J114" s="41">
        <f t="shared" si="37"/>
        <v>0</v>
      </c>
      <c r="K114" s="41">
        <f t="shared" si="37"/>
        <v>0</v>
      </c>
      <c r="L114" s="41">
        <f t="shared" si="37"/>
        <v>0</v>
      </c>
      <c r="M114" s="41">
        <f t="shared" si="37"/>
        <v>0</v>
      </c>
      <c r="N114" s="41">
        <f t="shared" si="37"/>
        <v>0</v>
      </c>
      <c r="O114" s="41">
        <f t="shared" si="37"/>
        <v>0</v>
      </c>
      <c r="P114" s="41">
        <f t="shared" si="37"/>
        <v>0</v>
      </c>
      <c r="Q114" s="41">
        <f t="shared" si="37"/>
        <v>0</v>
      </c>
      <c r="R114" s="41">
        <f t="shared" si="37"/>
        <v>0</v>
      </c>
      <c r="S114" s="41">
        <f t="shared" si="37"/>
        <v>0</v>
      </c>
      <c r="T114" s="41">
        <f t="shared" si="37"/>
        <v>0</v>
      </c>
      <c r="U114" s="41">
        <f t="shared" si="37"/>
        <v>0</v>
      </c>
      <c r="V114" s="41">
        <f t="shared" si="37"/>
        <v>0</v>
      </c>
      <c r="W114" s="41">
        <f t="shared" si="37"/>
        <v>0</v>
      </c>
    </row>
    <row r="115" spans="1:23" ht="12.75" hidden="1">
      <c r="A115" s="41"/>
      <c r="B115" s="56" t="s">
        <v>127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1:23" ht="12.75" hidden="1">
      <c r="A116" s="41"/>
      <c r="B116" s="56" t="s">
        <v>131</v>
      </c>
      <c r="C116" s="19">
        <v>5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1:23" ht="12.75" hidden="1">
      <c r="A117" s="41"/>
      <c r="B117" s="56" t="s">
        <v>137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1:23" ht="12.75" hidden="1">
      <c r="A118" s="41"/>
      <c r="B118" s="56" t="s">
        <v>144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1:23" ht="12.75" hidden="1">
      <c r="A119" s="41"/>
      <c r="B119" s="56" t="s">
        <v>151</v>
      </c>
      <c r="C119" s="19">
        <f>'таблиця1.1'!C119+'таблиця1.2'!C119</f>
        <v>0</v>
      </c>
      <c r="D119" s="19">
        <f>'таблиця1.1'!D119+'таблиця1.2'!D119</f>
        <v>0</v>
      </c>
      <c r="E119" s="19">
        <f>'таблиця1.1'!E119+'таблиця1.2'!E119</f>
        <v>0</v>
      </c>
      <c r="F119" s="19">
        <f>'таблиця1.1'!F119+'таблиця1.2'!F119</f>
        <v>0</v>
      </c>
      <c r="G119" s="19">
        <f>'таблиця1.1'!G119+'таблиця1.2'!G119</f>
        <v>0</v>
      </c>
      <c r="H119" s="19">
        <f>'таблиця1.1'!H119+'таблиця1.2'!H119</f>
        <v>0</v>
      </c>
      <c r="I119" s="19">
        <f>'таблиця1.1'!I119+'таблиця1.2'!I119</f>
        <v>0</v>
      </c>
      <c r="J119" s="19">
        <f>'таблиця1.1'!J119+'таблиця1.2'!J119</f>
        <v>0</v>
      </c>
      <c r="K119" s="19">
        <f>'таблиця1.1'!K119+'таблиця1.2'!K119</f>
        <v>0</v>
      </c>
      <c r="L119" s="19">
        <f>'таблиця1.1'!L119+'таблиця1.2'!L119</f>
        <v>0</v>
      </c>
      <c r="M119" s="19">
        <f>'таблиця1.1'!M119+'таблиця1.2'!M119</f>
        <v>0</v>
      </c>
      <c r="N119" s="19">
        <f>'таблиця1.1'!N119+'таблиця1.2'!N119</f>
        <v>0</v>
      </c>
      <c r="O119" s="19">
        <f>'таблиця1.1'!O119+'таблиця1.2'!O119</f>
        <v>0</v>
      </c>
      <c r="P119" s="19">
        <f>'таблиця1.1'!P119+'таблиця1.2'!P119</f>
        <v>0</v>
      </c>
      <c r="Q119" s="19">
        <f>'таблиця1.1'!Q119+'таблиця1.2'!Q119</f>
        <v>0</v>
      </c>
      <c r="R119" s="19">
        <f>'таблиця1.1'!R119+'таблиця1.2'!R119</f>
        <v>0</v>
      </c>
      <c r="S119" s="19">
        <f>'таблиця1.1'!S119+'таблиця1.2'!S119</f>
        <v>0</v>
      </c>
      <c r="T119" s="19">
        <f>'таблиця1.1'!T119+'таблиця1.2'!T119</f>
        <v>0</v>
      </c>
      <c r="U119" s="19">
        <f>'таблиця1.1'!U119+'таблиця1.2'!U119</f>
        <v>0</v>
      </c>
      <c r="V119" s="19">
        <f>'таблиця1.1'!V119+'таблиця1.2'!V119</f>
        <v>0</v>
      </c>
      <c r="W119" s="19">
        <f>'таблиця1.1'!W119+'таблиця1.2'!W119</f>
        <v>0</v>
      </c>
    </row>
    <row r="120" spans="1:23" ht="11.25" customHeight="1">
      <c r="A120" s="41">
        <v>1500</v>
      </c>
      <c r="B120" s="43" t="s">
        <v>105</v>
      </c>
      <c r="C120" s="41">
        <f aca="true" t="shared" si="38" ref="C120:W120">C121+C127</f>
        <v>27</v>
      </c>
      <c r="D120" s="41">
        <f t="shared" si="38"/>
        <v>0</v>
      </c>
      <c r="E120" s="41">
        <f t="shared" si="38"/>
        <v>1</v>
      </c>
      <c r="F120" s="41">
        <f t="shared" si="38"/>
        <v>0</v>
      </c>
      <c r="G120" s="41">
        <f t="shared" si="38"/>
        <v>1</v>
      </c>
      <c r="H120" s="41">
        <f t="shared" si="38"/>
        <v>0</v>
      </c>
      <c r="I120" s="41">
        <f t="shared" si="38"/>
        <v>0.51</v>
      </c>
      <c r="J120" s="41">
        <f t="shared" si="38"/>
        <v>0</v>
      </c>
      <c r="K120" s="41">
        <f t="shared" si="38"/>
        <v>0</v>
      </c>
      <c r="L120" s="41">
        <f t="shared" si="38"/>
        <v>0</v>
      </c>
      <c r="M120" s="41">
        <f t="shared" si="38"/>
        <v>0</v>
      </c>
      <c r="N120" s="41">
        <f t="shared" si="38"/>
        <v>0</v>
      </c>
      <c r="O120" s="41">
        <f t="shared" si="38"/>
        <v>0</v>
      </c>
      <c r="P120" s="41">
        <f t="shared" si="38"/>
        <v>541.075</v>
      </c>
      <c r="Q120" s="41">
        <f t="shared" si="38"/>
        <v>0</v>
      </c>
      <c r="R120" s="41">
        <f t="shared" si="38"/>
        <v>2</v>
      </c>
      <c r="S120" s="41">
        <f t="shared" si="38"/>
        <v>541.075</v>
      </c>
      <c r="T120" s="41">
        <f t="shared" si="38"/>
        <v>0</v>
      </c>
      <c r="U120" s="41">
        <f t="shared" si="38"/>
        <v>0</v>
      </c>
      <c r="V120" s="41">
        <f t="shared" si="38"/>
        <v>1</v>
      </c>
      <c r="W120" s="41">
        <f t="shared" si="38"/>
        <v>0</v>
      </c>
    </row>
    <row r="121" spans="1:23" ht="12.75">
      <c r="A121" s="41"/>
      <c r="B121" s="56" t="s">
        <v>125</v>
      </c>
      <c r="C121" s="19">
        <f>C122+C123+C124+C125+C126</f>
        <v>14</v>
      </c>
      <c r="D121" s="19">
        <f aca="true" t="shared" si="39" ref="D121:W121">D122+D123+D124+D125+D126</f>
        <v>0</v>
      </c>
      <c r="E121" s="19">
        <f t="shared" si="39"/>
        <v>1</v>
      </c>
      <c r="F121" s="19">
        <f t="shared" si="39"/>
        <v>0</v>
      </c>
      <c r="G121" s="19">
        <f t="shared" si="39"/>
        <v>1</v>
      </c>
      <c r="H121" s="19">
        <f t="shared" si="39"/>
        <v>0</v>
      </c>
      <c r="I121" s="19">
        <f t="shared" si="39"/>
        <v>0.51</v>
      </c>
      <c r="J121" s="19">
        <f t="shared" si="39"/>
        <v>0</v>
      </c>
      <c r="K121" s="19">
        <f t="shared" si="39"/>
        <v>0</v>
      </c>
      <c r="L121" s="19">
        <f t="shared" si="39"/>
        <v>0</v>
      </c>
      <c r="M121" s="19">
        <f t="shared" si="39"/>
        <v>0</v>
      </c>
      <c r="N121" s="19">
        <f t="shared" si="39"/>
        <v>0</v>
      </c>
      <c r="O121" s="19">
        <f t="shared" si="39"/>
        <v>0</v>
      </c>
      <c r="P121" s="19">
        <f t="shared" si="39"/>
        <v>541.075</v>
      </c>
      <c r="Q121" s="19">
        <f t="shared" si="39"/>
        <v>0</v>
      </c>
      <c r="R121" s="19">
        <f t="shared" si="39"/>
        <v>2</v>
      </c>
      <c r="S121" s="19">
        <f t="shared" si="39"/>
        <v>541.075</v>
      </c>
      <c r="T121" s="19">
        <f t="shared" si="39"/>
        <v>0</v>
      </c>
      <c r="U121" s="19">
        <f t="shared" si="39"/>
        <v>0</v>
      </c>
      <c r="V121" s="19">
        <f t="shared" si="39"/>
        <v>1</v>
      </c>
      <c r="W121" s="19">
        <f t="shared" si="39"/>
        <v>0</v>
      </c>
    </row>
    <row r="122" spans="1:23" ht="12.75" hidden="1">
      <c r="A122" s="41"/>
      <c r="B122" s="56" t="s">
        <v>127</v>
      </c>
      <c r="C122" s="19">
        <v>1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1:23" ht="12.75" hidden="1">
      <c r="A123" s="41"/>
      <c r="B123" s="56" t="s">
        <v>131</v>
      </c>
      <c r="C123" s="19">
        <v>4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1:23" ht="12.75" hidden="1">
      <c r="A124" s="41"/>
      <c r="B124" s="56" t="s">
        <v>137</v>
      </c>
      <c r="C124" s="19">
        <v>3</v>
      </c>
      <c r="D124" s="19"/>
      <c r="E124" s="19">
        <v>1</v>
      </c>
      <c r="F124" s="19"/>
      <c r="G124" s="19">
        <v>1</v>
      </c>
      <c r="H124" s="19"/>
      <c r="I124" s="19">
        <v>0.51</v>
      </c>
      <c r="J124" s="19"/>
      <c r="K124" s="19"/>
      <c r="L124" s="19"/>
      <c r="M124" s="19"/>
      <c r="N124" s="19"/>
      <c r="O124" s="19"/>
      <c r="P124" s="19">
        <v>541.075</v>
      </c>
      <c r="Q124" s="19"/>
      <c r="R124" s="19">
        <v>2</v>
      </c>
      <c r="S124" s="19">
        <v>541.075</v>
      </c>
      <c r="T124" s="19"/>
      <c r="U124" s="19"/>
      <c r="V124" s="19"/>
      <c r="W124" s="19"/>
    </row>
    <row r="125" spans="1:23" ht="12.75" hidden="1">
      <c r="A125" s="41"/>
      <c r="B125" s="56" t="s">
        <v>144</v>
      </c>
      <c r="C125" s="19">
        <v>4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1:23" ht="12.75" hidden="1">
      <c r="A126" s="41"/>
      <c r="B126" s="56" t="s">
        <v>151</v>
      </c>
      <c r="C126" s="19">
        <f>'таблиця1.1'!C126+'таблиця1.2'!C126</f>
        <v>2</v>
      </c>
      <c r="D126" s="19">
        <f>'таблиця1.1'!D126+'таблиця1.2'!D126</f>
        <v>0</v>
      </c>
      <c r="E126" s="19">
        <f>'таблиця1.1'!E126+'таблиця1.2'!E126</f>
        <v>0</v>
      </c>
      <c r="F126" s="19">
        <f>'таблиця1.1'!F126+'таблиця1.2'!F126</f>
        <v>0</v>
      </c>
      <c r="G126" s="19">
        <f>'таблиця1.1'!G126+'таблиця1.2'!G126</f>
        <v>0</v>
      </c>
      <c r="H126" s="19">
        <f>'таблиця1.1'!H126+'таблиця1.2'!H126</f>
        <v>0</v>
      </c>
      <c r="I126" s="19">
        <f>'таблиця1.1'!I126+'таблиця1.2'!I126</f>
        <v>0</v>
      </c>
      <c r="J126" s="19">
        <f>'таблиця1.1'!J126+'таблиця1.2'!J126</f>
        <v>0</v>
      </c>
      <c r="K126" s="19">
        <f>'таблиця1.1'!K126+'таблиця1.2'!K126</f>
        <v>0</v>
      </c>
      <c r="L126" s="19">
        <f>'таблиця1.1'!L126+'таблиця1.2'!L126</f>
        <v>0</v>
      </c>
      <c r="M126" s="19">
        <f>'таблиця1.1'!M126+'таблиця1.2'!M126</f>
        <v>0</v>
      </c>
      <c r="N126" s="19">
        <f>'таблиця1.1'!N126+'таблиця1.2'!N126</f>
        <v>0</v>
      </c>
      <c r="O126" s="19">
        <f>'таблиця1.1'!O126+'таблиця1.2'!O126</f>
        <v>0</v>
      </c>
      <c r="P126" s="19">
        <f>'таблиця1.1'!P126+'таблиця1.2'!P126</f>
        <v>0</v>
      </c>
      <c r="Q126" s="19">
        <f>'таблиця1.1'!Q126+'таблиця1.2'!Q126</f>
        <v>0</v>
      </c>
      <c r="R126" s="19">
        <f>'таблиця1.1'!R126+'таблиця1.2'!R126</f>
        <v>0</v>
      </c>
      <c r="S126" s="19">
        <f>'таблиця1.1'!S126+'таблиця1.2'!S126</f>
        <v>0</v>
      </c>
      <c r="T126" s="19">
        <f>'таблиця1.1'!T126+'таблиця1.2'!T126</f>
        <v>0</v>
      </c>
      <c r="U126" s="19">
        <f>'таблиця1.1'!U126+'таблиця1.2'!U126</f>
        <v>0</v>
      </c>
      <c r="V126" s="19">
        <f>'таблиця1.1'!V126+'таблиця1.2'!V126</f>
        <v>1</v>
      </c>
      <c r="W126" s="19">
        <f>'таблиця1.1'!W126+'таблиця1.2'!W126</f>
        <v>0</v>
      </c>
    </row>
    <row r="127" spans="1:23" ht="12.75">
      <c r="A127" s="41"/>
      <c r="B127" s="56" t="s">
        <v>126</v>
      </c>
      <c r="C127" s="41">
        <f>C128+C129+C130+C131+C132</f>
        <v>13</v>
      </c>
      <c r="D127" s="41">
        <f aca="true" t="shared" si="40" ref="D127:W127">D128+D129+D130+D131+D132</f>
        <v>0</v>
      </c>
      <c r="E127" s="41">
        <f t="shared" si="40"/>
        <v>0</v>
      </c>
      <c r="F127" s="41">
        <f t="shared" si="40"/>
        <v>0</v>
      </c>
      <c r="G127" s="41">
        <f t="shared" si="40"/>
        <v>0</v>
      </c>
      <c r="H127" s="41">
        <f t="shared" si="40"/>
        <v>0</v>
      </c>
      <c r="I127" s="41">
        <f t="shared" si="40"/>
        <v>0</v>
      </c>
      <c r="J127" s="41">
        <f t="shared" si="40"/>
        <v>0</v>
      </c>
      <c r="K127" s="41">
        <f t="shared" si="40"/>
        <v>0</v>
      </c>
      <c r="L127" s="41">
        <f t="shared" si="40"/>
        <v>0</v>
      </c>
      <c r="M127" s="41">
        <f t="shared" si="40"/>
        <v>0</v>
      </c>
      <c r="N127" s="41">
        <f t="shared" si="40"/>
        <v>0</v>
      </c>
      <c r="O127" s="41">
        <f t="shared" si="40"/>
        <v>0</v>
      </c>
      <c r="P127" s="41">
        <f t="shared" si="40"/>
        <v>0</v>
      </c>
      <c r="Q127" s="41">
        <f t="shared" si="40"/>
        <v>0</v>
      </c>
      <c r="R127" s="41">
        <f t="shared" si="40"/>
        <v>0</v>
      </c>
      <c r="S127" s="41">
        <f t="shared" si="40"/>
        <v>0</v>
      </c>
      <c r="T127" s="41">
        <f t="shared" si="40"/>
        <v>0</v>
      </c>
      <c r="U127" s="41">
        <f t="shared" si="40"/>
        <v>0</v>
      </c>
      <c r="V127" s="41">
        <f t="shared" si="40"/>
        <v>0</v>
      </c>
      <c r="W127" s="41">
        <f t="shared" si="40"/>
        <v>0</v>
      </c>
    </row>
    <row r="128" spans="1:23" ht="12.75" hidden="1">
      <c r="A128" s="41"/>
      <c r="B128" s="56" t="s">
        <v>127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1:23" ht="12.75" hidden="1">
      <c r="A129" s="41"/>
      <c r="B129" s="56" t="s">
        <v>131</v>
      </c>
      <c r="C129" s="19">
        <v>4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12.75" hidden="1">
      <c r="A130" s="41"/>
      <c r="B130" s="56" t="s">
        <v>137</v>
      </c>
      <c r="C130" s="19">
        <v>9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1:23" ht="12.75" hidden="1">
      <c r="A131" s="41"/>
      <c r="B131" s="56" t="s">
        <v>144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1:23" ht="12.75" hidden="1">
      <c r="A132" s="41"/>
      <c r="B132" s="56" t="s">
        <v>151</v>
      </c>
      <c r="C132" s="19">
        <f>'таблиця1.1'!C132+'таблиця1.2'!C132</f>
        <v>0</v>
      </c>
      <c r="D132" s="19">
        <f>'таблиця1.1'!D132+'таблиця1.2'!D132</f>
        <v>0</v>
      </c>
      <c r="E132" s="19">
        <f>'таблиця1.1'!E132+'таблиця1.2'!E132</f>
        <v>0</v>
      </c>
      <c r="F132" s="19">
        <f>'таблиця1.1'!F132+'таблиця1.2'!F132</f>
        <v>0</v>
      </c>
      <c r="G132" s="19">
        <f>'таблиця1.1'!G132+'таблиця1.2'!G132</f>
        <v>0</v>
      </c>
      <c r="H132" s="19">
        <f>'таблиця1.1'!H132+'таблиця1.2'!H132</f>
        <v>0</v>
      </c>
      <c r="I132" s="19">
        <f>'таблиця1.1'!I132+'таблиця1.2'!I132</f>
        <v>0</v>
      </c>
      <c r="J132" s="19">
        <f>'таблиця1.1'!J132+'таблиця1.2'!J132</f>
        <v>0</v>
      </c>
      <c r="K132" s="19">
        <f>'таблиця1.1'!K132+'таблиця1.2'!K132</f>
        <v>0</v>
      </c>
      <c r="L132" s="19">
        <f>'таблиця1.1'!L132+'таблиця1.2'!L132</f>
        <v>0</v>
      </c>
      <c r="M132" s="19">
        <f>'таблиця1.1'!M132+'таблиця1.2'!M132</f>
        <v>0</v>
      </c>
      <c r="N132" s="19">
        <f>'таблиця1.1'!N132+'таблиця1.2'!N132</f>
        <v>0</v>
      </c>
      <c r="O132" s="19">
        <f>'таблиця1.1'!O132+'таблиця1.2'!O132</f>
        <v>0</v>
      </c>
      <c r="P132" s="19">
        <f>'таблиця1.1'!P132+'таблиця1.2'!P132</f>
        <v>0</v>
      </c>
      <c r="Q132" s="19">
        <f>'таблиця1.1'!Q132+'таблиця1.2'!Q132</f>
        <v>0</v>
      </c>
      <c r="R132" s="19">
        <f>'таблиця1.1'!R132+'таблиця1.2'!R132</f>
        <v>0</v>
      </c>
      <c r="S132" s="19">
        <f>'таблиця1.1'!S132+'таблиця1.2'!S132</f>
        <v>0</v>
      </c>
      <c r="T132" s="19">
        <f>'таблиця1.1'!T132+'таблиця1.2'!T132</f>
        <v>0</v>
      </c>
      <c r="U132" s="19">
        <f>'таблиця1.1'!U132+'таблиця1.2'!U132</f>
        <v>0</v>
      </c>
      <c r="V132" s="19">
        <f>'таблиця1.1'!V132+'таблиця1.2'!V132</f>
        <v>0</v>
      </c>
      <c r="W132" s="19">
        <f>'таблиця1.1'!W132+'таблиця1.2'!W132</f>
        <v>0</v>
      </c>
    </row>
    <row r="133" spans="1:23" ht="35.25">
      <c r="A133" s="41">
        <v>1600</v>
      </c>
      <c r="B133" s="43" t="s">
        <v>21</v>
      </c>
      <c r="C133" s="41">
        <f aca="true" t="shared" si="41" ref="C133:W133">C134+C147+C160+C173</f>
        <v>268</v>
      </c>
      <c r="D133" s="41">
        <f t="shared" si="41"/>
        <v>0</v>
      </c>
      <c r="E133" s="41">
        <f t="shared" si="41"/>
        <v>401</v>
      </c>
      <c r="F133" s="41">
        <f t="shared" si="41"/>
        <v>1</v>
      </c>
      <c r="G133" s="41">
        <f t="shared" si="41"/>
        <v>400</v>
      </c>
      <c r="H133" s="41">
        <f t="shared" si="41"/>
        <v>0</v>
      </c>
      <c r="I133" s="41">
        <f t="shared" si="41"/>
        <v>118.40500000000002</v>
      </c>
      <c r="J133" s="41">
        <f t="shared" si="41"/>
        <v>96.98500000000001</v>
      </c>
      <c r="K133" s="41">
        <f t="shared" si="41"/>
        <v>0</v>
      </c>
      <c r="L133" s="41">
        <f t="shared" si="41"/>
        <v>0</v>
      </c>
      <c r="M133" s="41">
        <f t="shared" si="41"/>
        <v>0</v>
      </c>
      <c r="N133" s="41">
        <f t="shared" si="41"/>
        <v>0</v>
      </c>
      <c r="O133" s="41">
        <f t="shared" si="41"/>
        <v>0</v>
      </c>
      <c r="P133" s="41">
        <f>P134+P147+P160+P173</f>
        <v>0</v>
      </c>
      <c r="Q133" s="41">
        <f t="shared" si="41"/>
        <v>0</v>
      </c>
      <c r="R133" s="41">
        <f t="shared" si="41"/>
        <v>0</v>
      </c>
      <c r="S133" s="41">
        <f t="shared" si="41"/>
        <v>0</v>
      </c>
      <c r="T133" s="41">
        <f t="shared" si="41"/>
        <v>0</v>
      </c>
      <c r="U133" s="41">
        <f t="shared" si="41"/>
        <v>0</v>
      </c>
      <c r="V133" s="41">
        <f t="shared" si="41"/>
        <v>0</v>
      </c>
      <c r="W133" s="41">
        <f t="shared" si="41"/>
        <v>0</v>
      </c>
    </row>
    <row r="134" spans="1:23" ht="12.75">
      <c r="A134" s="19">
        <v>1610</v>
      </c>
      <c r="B134" s="44" t="s">
        <v>10</v>
      </c>
      <c r="C134" s="19">
        <f aca="true" t="shared" si="42" ref="C134:W134">C135+C141</f>
        <v>193</v>
      </c>
      <c r="D134" s="19">
        <f t="shared" si="42"/>
        <v>0</v>
      </c>
      <c r="E134" s="19">
        <f t="shared" si="42"/>
        <v>265</v>
      </c>
      <c r="F134" s="19">
        <f t="shared" si="42"/>
        <v>0</v>
      </c>
      <c r="G134" s="19">
        <f t="shared" si="42"/>
        <v>265</v>
      </c>
      <c r="H134" s="19">
        <f t="shared" si="42"/>
        <v>0</v>
      </c>
      <c r="I134" s="19">
        <f t="shared" si="42"/>
        <v>98.95700000000001</v>
      </c>
      <c r="J134" s="19">
        <f t="shared" si="42"/>
        <v>84.84700000000001</v>
      </c>
      <c r="K134" s="19">
        <f t="shared" si="42"/>
        <v>0</v>
      </c>
      <c r="L134" s="19">
        <f t="shared" si="42"/>
        <v>0</v>
      </c>
      <c r="M134" s="19">
        <f t="shared" si="42"/>
        <v>0</v>
      </c>
      <c r="N134" s="19">
        <f t="shared" si="42"/>
        <v>0</v>
      </c>
      <c r="O134" s="19">
        <f t="shared" si="42"/>
        <v>0</v>
      </c>
      <c r="P134" s="19">
        <f t="shared" si="42"/>
        <v>0</v>
      </c>
      <c r="Q134" s="19">
        <f t="shared" si="42"/>
        <v>0</v>
      </c>
      <c r="R134" s="19">
        <f t="shared" si="42"/>
        <v>0</v>
      </c>
      <c r="S134" s="19">
        <f t="shared" si="42"/>
        <v>0</v>
      </c>
      <c r="T134" s="19">
        <f t="shared" si="42"/>
        <v>0</v>
      </c>
      <c r="U134" s="19">
        <f t="shared" si="42"/>
        <v>0</v>
      </c>
      <c r="V134" s="19">
        <f t="shared" si="42"/>
        <v>0</v>
      </c>
      <c r="W134" s="19">
        <f t="shared" si="42"/>
        <v>0</v>
      </c>
    </row>
    <row r="135" spans="1:23" ht="12.75">
      <c r="A135" s="19"/>
      <c r="B135" s="56" t="s">
        <v>125</v>
      </c>
      <c r="C135" s="19">
        <f>C136+C137+C138+C139+C140</f>
        <v>80</v>
      </c>
      <c r="D135" s="19">
        <f aca="true" t="shared" si="43" ref="D135:W135">D136+D137+D138+D139+D140</f>
        <v>0</v>
      </c>
      <c r="E135" s="19">
        <f t="shared" si="43"/>
        <v>158</v>
      </c>
      <c r="F135" s="19">
        <f t="shared" si="43"/>
        <v>0</v>
      </c>
      <c r="G135" s="19">
        <f t="shared" si="43"/>
        <v>158</v>
      </c>
      <c r="H135" s="19">
        <f t="shared" si="43"/>
        <v>0</v>
      </c>
      <c r="I135" s="19">
        <f t="shared" si="43"/>
        <v>11.577</v>
      </c>
      <c r="J135" s="19">
        <f t="shared" si="43"/>
        <v>7.7010000000000005</v>
      </c>
      <c r="K135" s="19">
        <f t="shared" si="43"/>
        <v>0</v>
      </c>
      <c r="L135" s="19">
        <f t="shared" si="43"/>
        <v>0</v>
      </c>
      <c r="M135" s="19">
        <f t="shared" si="43"/>
        <v>0</v>
      </c>
      <c r="N135" s="19">
        <f t="shared" si="43"/>
        <v>0</v>
      </c>
      <c r="O135" s="19">
        <f t="shared" si="43"/>
        <v>0</v>
      </c>
      <c r="P135" s="19">
        <f t="shared" si="43"/>
        <v>0</v>
      </c>
      <c r="Q135" s="19">
        <f t="shared" si="43"/>
        <v>0</v>
      </c>
      <c r="R135" s="19">
        <f t="shared" si="43"/>
        <v>0</v>
      </c>
      <c r="S135" s="19">
        <f t="shared" si="43"/>
        <v>0</v>
      </c>
      <c r="T135" s="19">
        <f t="shared" si="43"/>
        <v>0</v>
      </c>
      <c r="U135" s="19">
        <f t="shared" si="43"/>
        <v>0</v>
      </c>
      <c r="V135" s="19">
        <f t="shared" si="43"/>
        <v>0</v>
      </c>
      <c r="W135" s="19">
        <f t="shared" si="43"/>
        <v>0</v>
      </c>
    </row>
    <row r="136" spans="1:23" ht="12.75" hidden="1">
      <c r="A136" s="19"/>
      <c r="B136" s="56" t="s">
        <v>127</v>
      </c>
      <c r="C136" s="19">
        <v>5</v>
      </c>
      <c r="D136" s="19"/>
      <c r="E136" s="19">
        <v>11</v>
      </c>
      <c r="F136" s="19"/>
      <c r="G136" s="19">
        <v>11</v>
      </c>
      <c r="H136" s="19"/>
      <c r="I136" s="19">
        <v>1.649</v>
      </c>
      <c r="J136" s="19">
        <v>1.173</v>
      </c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:23" ht="12.75" hidden="1">
      <c r="A137" s="19"/>
      <c r="B137" s="56" t="s">
        <v>131</v>
      </c>
      <c r="C137" s="19">
        <v>19</v>
      </c>
      <c r="D137" s="19"/>
      <c r="E137" s="19">
        <v>16</v>
      </c>
      <c r="F137" s="19"/>
      <c r="G137" s="19">
        <v>16</v>
      </c>
      <c r="H137" s="19"/>
      <c r="I137" s="19">
        <v>1.683</v>
      </c>
      <c r="J137" s="19">
        <v>1.734</v>
      </c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1:23" ht="12.75" hidden="1">
      <c r="A138" s="19"/>
      <c r="B138" s="56" t="s">
        <v>137</v>
      </c>
      <c r="C138" s="19">
        <v>19</v>
      </c>
      <c r="D138" s="19"/>
      <c r="E138" s="19">
        <v>35</v>
      </c>
      <c r="F138" s="19"/>
      <c r="G138" s="19">
        <v>35</v>
      </c>
      <c r="H138" s="19"/>
      <c r="I138" s="19">
        <v>1.768</v>
      </c>
      <c r="J138" s="19">
        <v>0.731</v>
      </c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1:23" ht="12.75" hidden="1">
      <c r="A139" s="19"/>
      <c r="B139" s="56" t="s">
        <v>144</v>
      </c>
      <c r="C139" s="19">
        <v>17</v>
      </c>
      <c r="D139" s="19"/>
      <c r="E139" s="19">
        <v>41</v>
      </c>
      <c r="F139" s="19"/>
      <c r="G139" s="19">
        <v>41</v>
      </c>
      <c r="H139" s="19"/>
      <c r="I139" s="19">
        <v>2.907</v>
      </c>
      <c r="J139" s="19">
        <v>1.734</v>
      </c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1:23" ht="12.75" hidden="1">
      <c r="A140" s="19"/>
      <c r="B140" s="56" t="s">
        <v>151</v>
      </c>
      <c r="C140" s="19">
        <f>'таблиця1.1'!C140+'таблиця1.2'!C140</f>
        <v>20</v>
      </c>
      <c r="D140" s="19">
        <f>'таблиця1.1'!D140+'таблиця1.2'!D140</f>
        <v>0</v>
      </c>
      <c r="E140" s="19">
        <f>'таблиця1.1'!E140+'таблиця1.2'!E140</f>
        <v>55</v>
      </c>
      <c r="F140" s="19">
        <f>'таблиця1.1'!F140+'таблиця1.2'!F140</f>
        <v>0</v>
      </c>
      <c r="G140" s="19">
        <f>'таблиця1.1'!G140+'таблиця1.2'!G140</f>
        <v>55</v>
      </c>
      <c r="H140" s="19">
        <f>'таблиця1.1'!H140+'таблиця1.2'!H140</f>
        <v>0</v>
      </c>
      <c r="I140" s="19">
        <f>'таблиця1.1'!I140+'таблиця1.2'!I140</f>
        <v>3.57</v>
      </c>
      <c r="J140" s="19">
        <f>'таблиця1.1'!J140+'таблиця1.2'!J140</f>
        <v>2.329</v>
      </c>
      <c r="K140" s="19">
        <f>'таблиця1.1'!K140+'таблиця1.2'!K140</f>
        <v>0</v>
      </c>
      <c r="L140" s="19">
        <f>'таблиця1.1'!L140+'таблиця1.2'!L140</f>
        <v>0</v>
      </c>
      <c r="M140" s="19">
        <f>'таблиця1.1'!M140+'таблиця1.2'!M140</f>
        <v>0</v>
      </c>
      <c r="N140" s="19">
        <f>'таблиця1.1'!N140+'таблиця1.2'!N140</f>
        <v>0</v>
      </c>
      <c r="O140" s="19">
        <f>'таблиця1.1'!O140+'таблиця1.2'!O140</f>
        <v>0</v>
      </c>
      <c r="P140" s="19">
        <f>'таблиця1.1'!P140+'таблиця1.2'!P140</f>
        <v>0</v>
      </c>
      <c r="Q140" s="19">
        <f>'таблиця1.1'!Q140+'таблиця1.2'!Q140</f>
        <v>0</v>
      </c>
      <c r="R140" s="19">
        <f>'таблиця1.1'!R140+'таблиця1.2'!R140</f>
        <v>0</v>
      </c>
      <c r="S140" s="19">
        <f>'таблиця1.1'!S140+'таблиця1.2'!S140</f>
        <v>0</v>
      </c>
      <c r="T140" s="19">
        <f>'таблиця1.1'!T140+'таблиця1.2'!T140</f>
        <v>0</v>
      </c>
      <c r="U140" s="19">
        <f>'таблиця1.1'!U140+'таблиця1.2'!U140</f>
        <v>0</v>
      </c>
      <c r="V140" s="19">
        <f>'таблиця1.1'!V140+'таблиця1.2'!V140</f>
        <v>0</v>
      </c>
      <c r="W140" s="19">
        <f>'таблиця1.1'!W140+'таблиця1.2'!W140</f>
        <v>0</v>
      </c>
    </row>
    <row r="141" spans="1:23" ht="12.75">
      <c r="A141" s="19"/>
      <c r="B141" s="56" t="s">
        <v>126</v>
      </c>
      <c r="C141" s="19">
        <f>C142+C143+C144+C145+C146</f>
        <v>113</v>
      </c>
      <c r="D141" s="19">
        <f aca="true" t="shared" si="44" ref="D141:W141">D142+D143+D144+D145+D146</f>
        <v>0</v>
      </c>
      <c r="E141" s="19">
        <f t="shared" si="44"/>
        <v>107</v>
      </c>
      <c r="F141" s="19">
        <f t="shared" si="44"/>
        <v>0</v>
      </c>
      <c r="G141" s="19">
        <f t="shared" si="44"/>
        <v>107</v>
      </c>
      <c r="H141" s="19">
        <f t="shared" si="44"/>
        <v>0</v>
      </c>
      <c r="I141" s="19">
        <f t="shared" si="44"/>
        <v>87.38000000000001</v>
      </c>
      <c r="J141" s="19">
        <f t="shared" si="44"/>
        <v>77.146</v>
      </c>
      <c r="K141" s="19">
        <f t="shared" si="44"/>
        <v>0</v>
      </c>
      <c r="L141" s="19">
        <f t="shared" si="44"/>
        <v>0</v>
      </c>
      <c r="M141" s="19">
        <f t="shared" si="44"/>
        <v>0</v>
      </c>
      <c r="N141" s="19">
        <f t="shared" si="44"/>
        <v>0</v>
      </c>
      <c r="O141" s="19">
        <f t="shared" si="44"/>
        <v>0</v>
      </c>
      <c r="P141" s="19">
        <f t="shared" si="44"/>
        <v>0</v>
      </c>
      <c r="Q141" s="19">
        <f t="shared" si="44"/>
        <v>0</v>
      </c>
      <c r="R141" s="19">
        <f t="shared" si="44"/>
        <v>0</v>
      </c>
      <c r="S141" s="19">
        <f t="shared" si="44"/>
        <v>0</v>
      </c>
      <c r="T141" s="19">
        <f t="shared" si="44"/>
        <v>0</v>
      </c>
      <c r="U141" s="19">
        <f t="shared" si="44"/>
        <v>0</v>
      </c>
      <c r="V141" s="19">
        <f t="shared" si="44"/>
        <v>0</v>
      </c>
      <c r="W141" s="19">
        <f t="shared" si="44"/>
        <v>0</v>
      </c>
    </row>
    <row r="142" spans="1:23" ht="12.75" hidden="1">
      <c r="A142" s="19"/>
      <c r="B142" s="56" t="s">
        <v>127</v>
      </c>
      <c r="C142" s="19">
        <v>8</v>
      </c>
      <c r="D142" s="19"/>
      <c r="E142" s="19">
        <v>4</v>
      </c>
      <c r="F142" s="19"/>
      <c r="G142" s="19">
        <v>4</v>
      </c>
      <c r="H142" s="19"/>
      <c r="I142" s="19">
        <v>2.839</v>
      </c>
      <c r="J142" s="19">
        <v>9.01</v>
      </c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1:23" ht="12.75" hidden="1">
      <c r="A143" s="19"/>
      <c r="B143" s="56" t="s">
        <v>131</v>
      </c>
      <c r="C143" s="19">
        <v>15</v>
      </c>
      <c r="D143" s="19"/>
      <c r="E143" s="19">
        <v>18</v>
      </c>
      <c r="F143" s="19"/>
      <c r="G143" s="19">
        <v>18</v>
      </c>
      <c r="H143" s="19"/>
      <c r="I143" s="19">
        <v>13.498</v>
      </c>
      <c r="J143" s="19">
        <v>2.958</v>
      </c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1:23" ht="12.75" hidden="1">
      <c r="A144" s="19"/>
      <c r="B144" s="56" t="s">
        <v>137</v>
      </c>
      <c r="C144" s="19">
        <v>38</v>
      </c>
      <c r="D144" s="19"/>
      <c r="E144" s="19">
        <v>40</v>
      </c>
      <c r="F144" s="19"/>
      <c r="G144" s="19">
        <v>40</v>
      </c>
      <c r="H144" s="19"/>
      <c r="I144" s="19">
        <v>36.176</v>
      </c>
      <c r="J144" s="19">
        <v>23.188</v>
      </c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1:23" ht="12.75" hidden="1">
      <c r="A145" s="19"/>
      <c r="B145" s="56" t="s">
        <v>144</v>
      </c>
      <c r="C145" s="19">
        <v>26</v>
      </c>
      <c r="D145" s="19"/>
      <c r="E145" s="19">
        <v>23</v>
      </c>
      <c r="F145" s="19"/>
      <c r="G145" s="19">
        <v>23</v>
      </c>
      <c r="H145" s="19"/>
      <c r="I145" s="19">
        <v>17.918</v>
      </c>
      <c r="J145" s="19">
        <v>27.931</v>
      </c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1:23" ht="12.75" hidden="1">
      <c r="A146" s="19"/>
      <c r="B146" s="56" t="s">
        <v>151</v>
      </c>
      <c r="C146" s="19">
        <f>'таблиця1.1'!C146+'таблиця1.2'!C146</f>
        <v>26</v>
      </c>
      <c r="D146" s="19">
        <f>'таблиця1.1'!D146+'таблиця1.2'!D146</f>
        <v>0</v>
      </c>
      <c r="E146" s="19">
        <f>'таблиця1.1'!E146+'таблиця1.2'!E146</f>
        <v>22</v>
      </c>
      <c r="F146" s="19">
        <f>'таблиця1.1'!F146+'таблиця1.2'!F146</f>
        <v>0</v>
      </c>
      <c r="G146" s="19">
        <f>'таблиця1.1'!G146+'таблиця1.2'!G146</f>
        <v>22</v>
      </c>
      <c r="H146" s="19">
        <f>'таблиця1.1'!H146+'таблиця1.2'!H146</f>
        <v>0</v>
      </c>
      <c r="I146" s="19">
        <f>'таблиця1.1'!I146+'таблиця1.2'!I146</f>
        <v>16.949</v>
      </c>
      <c r="J146" s="19">
        <f>'таблиця1.1'!J146+'таблиця1.2'!J146</f>
        <v>14.059</v>
      </c>
      <c r="K146" s="19">
        <f>'таблиця1.1'!K146+'таблиця1.2'!K146</f>
        <v>0</v>
      </c>
      <c r="L146" s="19">
        <f>'таблиця1.1'!L146+'таблиця1.2'!L146</f>
        <v>0</v>
      </c>
      <c r="M146" s="19">
        <f>'таблиця1.1'!M146+'таблиця1.2'!M146</f>
        <v>0</v>
      </c>
      <c r="N146" s="19">
        <f>'таблиця1.1'!N146+'таблиця1.2'!N146</f>
        <v>0</v>
      </c>
      <c r="O146" s="19">
        <f>'таблиця1.1'!O146+'таблиця1.2'!O146</f>
        <v>0</v>
      </c>
      <c r="P146" s="19">
        <f>'таблиця1.1'!P146+'таблиця1.2'!P146</f>
        <v>0</v>
      </c>
      <c r="Q146" s="19">
        <f>'таблиця1.1'!Q146+'таблиця1.2'!Q146</f>
        <v>0</v>
      </c>
      <c r="R146" s="19">
        <f>'таблиця1.1'!R146+'таблиця1.2'!R146</f>
        <v>0</v>
      </c>
      <c r="S146" s="19">
        <f>'таблиця1.1'!S146+'таблиця1.2'!S146</f>
        <v>0</v>
      </c>
      <c r="T146" s="19">
        <f>'таблиця1.1'!T146+'таблиця1.2'!T146</f>
        <v>0</v>
      </c>
      <c r="U146" s="19">
        <f>'таблиця1.1'!U146+'таблиця1.2'!U146</f>
        <v>0</v>
      </c>
      <c r="V146" s="19">
        <f>'таблиця1.1'!V146+'таблиця1.2'!V146</f>
        <v>0</v>
      </c>
      <c r="W146" s="19">
        <f>'таблиця1.1'!W146+'таблиця1.2'!W146</f>
        <v>0</v>
      </c>
    </row>
    <row r="147" spans="1:23" ht="12.75">
      <c r="A147" s="19">
        <v>1620</v>
      </c>
      <c r="B147" s="44" t="s">
        <v>11</v>
      </c>
      <c r="C147" s="19">
        <f aca="true" t="shared" si="45" ref="C147:W147">C148+C154</f>
        <v>65</v>
      </c>
      <c r="D147" s="19">
        <f t="shared" si="45"/>
        <v>0</v>
      </c>
      <c r="E147" s="19">
        <f t="shared" si="45"/>
        <v>121</v>
      </c>
      <c r="F147" s="19">
        <f t="shared" si="45"/>
        <v>0</v>
      </c>
      <c r="G147" s="19">
        <f t="shared" si="45"/>
        <v>121</v>
      </c>
      <c r="H147" s="19">
        <f t="shared" si="45"/>
        <v>0</v>
      </c>
      <c r="I147" s="19">
        <f t="shared" si="45"/>
        <v>17.34</v>
      </c>
      <c r="J147" s="19">
        <f t="shared" si="45"/>
        <v>10.149</v>
      </c>
      <c r="K147" s="19">
        <f t="shared" si="45"/>
        <v>0</v>
      </c>
      <c r="L147" s="19">
        <f t="shared" si="45"/>
        <v>0</v>
      </c>
      <c r="M147" s="19">
        <f t="shared" si="45"/>
        <v>0</v>
      </c>
      <c r="N147" s="19">
        <f t="shared" si="45"/>
        <v>0</v>
      </c>
      <c r="O147" s="19">
        <f t="shared" si="45"/>
        <v>0</v>
      </c>
      <c r="P147" s="19">
        <f t="shared" si="45"/>
        <v>0</v>
      </c>
      <c r="Q147" s="19">
        <f t="shared" si="45"/>
        <v>0</v>
      </c>
      <c r="R147" s="19">
        <f t="shared" si="45"/>
        <v>0</v>
      </c>
      <c r="S147" s="19">
        <f t="shared" si="45"/>
        <v>0</v>
      </c>
      <c r="T147" s="19">
        <f t="shared" si="45"/>
        <v>0</v>
      </c>
      <c r="U147" s="19">
        <f t="shared" si="45"/>
        <v>0</v>
      </c>
      <c r="V147" s="19">
        <f t="shared" si="45"/>
        <v>0</v>
      </c>
      <c r="W147" s="19">
        <f t="shared" si="45"/>
        <v>0</v>
      </c>
    </row>
    <row r="148" spans="1:23" ht="12.75">
      <c r="A148" s="19"/>
      <c r="B148" s="56" t="s">
        <v>125</v>
      </c>
      <c r="C148" s="19">
        <f>C149+C150+C151+C152+C153</f>
        <v>56</v>
      </c>
      <c r="D148" s="19">
        <f aca="true" t="shared" si="46" ref="D148:W148">D149+D150+D151+D152+D153</f>
        <v>0</v>
      </c>
      <c r="E148" s="19">
        <f t="shared" si="46"/>
        <v>117</v>
      </c>
      <c r="F148" s="19">
        <f t="shared" si="46"/>
        <v>0</v>
      </c>
      <c r="G148" s="19">
        <f t="shared" si="46"/>
        <v>117</v>
      </c>
      <c r="H148" s="19">
        <f t="shared" si="46"/>
        <v>0</v>
      </c>
      <c r="I148" s="19">
        <f t="shared" si="46"/>
        <v>14.637</v>
      </c>
      <c r="J148" s="19">
        <f t="shared" si="46"/>
        <v>8.398</v>
      </c>
      <c r="K148" s="19">
        <f t="shared" si="46"/>
        <v>0</v>
      </c>
      <c r="L148" s="19">
        <f t="shared" si="46"/>
        <v>0</v>
      </c>
      <c r="M148" s="19">
        <f t="shared" si="46"/>
        <v>0</v>
      </c>
      <c r="N148" s="19">
        <f t="shared" si="46"/>
        <v>0</v>
      </c>
      <c r="O148" s="19">
        <f t="shared" si="46"/>
        <v>0</v>
      </c>
      <c r="P148" s="19">
        <f t="shared" si="46"/>
        <v>0</v>
      </c>
      <c r="Q148" s="19">
        <f t="shared" si="46"/>
        <v>0</v>
      </c>
      <c r="R148" s="19">
        <f t="shared" si="46"/>
        <v>0</v>
      </c>
      <c r="S148" s="19">
        <f t="shared" si="46"/>
        <v>0</v>
      </c>
      <c r="T148" s="19">
        <f t="shared" si="46"/>
        <v>0</v>
      </c>
      <c r="U148" s="19">
        <f t="shared" si="46"/>
        <v>0</v>
      </c>
      <c r="V148" s="19">
        <f t="shared" si="46"/>
        <v>0</v>
      </c>
      <c r="W148" s="19">
        <f t="shared" si="46"/>
        <v>0</v>
      </c>
    </row>
    <row r="149" spans="1:23" ht="12.75" hidden="1">
      <c r="A149" s="19"/>
      <c r="B149" s="56" t="s">
        <v>127</v>
      </c>
      <c r="C149" s="19">
        <v>5</v>
      </c>
      <c r="D149" s="19"/>
      <c r="E149" s="19">
        <v>3</v>
      </c>
      <c r="F149" s="19"/>
      <c r="G149" s="19">
        <v>3</v>
      </c>
      <c r="H149" s="19"/>
      <c r="I149" s="19">
        <v>0.136</v>
      </c>
      <c r="J149" s="19">
        <v>0.136</v>
      </c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1:23" ht="12.75" hidden="1">
      <c r="A150" s="19"/>
      <c r="B150" s="56" t="s">
        <v>131</v>
      </c>
      <c r="C150" s="19">
        <v>10</v>
      </c>
      <c r="D150" s="19"/>
      <c r="E150" s="19">
        <v>34</v>
      </c>
      <c r="F150" s="19"/>
      <c r="G150" s="19">
        <v>34</v>
      </c>
      <c r="H150" s="19"/>
      <c r="I150" s="19">
        <v>5.678</v>
      </c>
      <c r="J150" s="19">
        <v>2.941</v>
      </c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1:23" ht="12.75" hidden="1">
      <c r="A151" s="19"/>
      <c r="B151" s="56" t="s">
        <v>137</v>
      </c>
      <c r="C151" s="19">
        <v>15</v>
      </c>
      <c r="D151" s="19"/>
      <c r="E151" s="19">
        <v>34</v>
      </c>
      <c r="F151" s="19"/>
      <c r="G151" s="19">
        <v>34</v>
      </c>
      <c r="H151" s="19"/>
      <c r="I151" s="19">
        <v>4.862</v>
      </c>
      <c r="J151" s="19">
        <v>3.587</v>
      </c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1:23" ht="12.75" hidden="1">
      <c r="A152" s="19"/>
      <c r="B152" s="56" t="s">
        <v>144</v>
      </c>
      <c r="C152" s="19">
        <v>10</v>
      </c>
      <c r="D152" s="19"/>
      <c r="E152" s="19">
        <v>13</v>
      </c>
      <c r="F152" s="19"/>
      <c r="G152" s="19">
        <v>13</v>
      </c>
      <c r="H152" s="19"/>
      <c r="I152" s="19">
        <v>0.748</v>
      </c>
      <c r="J152" s="19">
        <v>0.51</v>
      </c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1:23" ht="12.75" hidden="1">
      <c r="A153" s="19"/>
      <c r="B153" s="56" t="s">
        <v>151</v>
      </c>
      <c r="C153" s="19">
        <f>'таблиця1.1'!C153+'таблиця1.2'!C153</f>
        <v>16</v>
      </c>
      <c r="D153" s="19">
        <f>'таблиця1.1'!D153+'таблиця1.2'!D153</f>
        <v>0</v>
      </c>
      <c r="E153" s="19">
        <f>'таблиця1.1'!E153+'таблиця1.2'!E153</f>
        <v>33</v>
      </c>
      <c r="F153" s="19">
        <f>'таблиця1.1'!F153+'таблиця1.2'!F153</f>
        <v>0</v>
      </c>
      <c r="G153" s="19">
        <f>'таблиця1.1'!G153+'таблиця1.2'!G153</f>
        <v>33</v>
      </c>
      <c r="H153" s="19">
        <f>'таблиця1.1'!H153+'таблиця1.2'!H153</f>
        <v>0</v>
      </c>
      <c r="I153" s="19">
        <f>'таблиця1.1'!I153+'таблиця1.2'!I153</f>
        <v>3.213</v>
      </c>
      <c r="J153" s="19">
        <f>'таблиця1.1'!J153+'таблиця1.2'!J153</f>
        <v>1.224</v>
      </c>
      <c r="K153" s="19">
        <f>'таблиця1.1'!K153+'таблиця1.2'!K153</f>
        <v>0</v>
      </c>
      <c r="L153" s="19">
        <f>'таблиця1.1'!L153+'таблиця1.2'!L153</f>
        <v>0</v>
      </c>
      <c r="M153" s="19">
        <f>'таблиця1.1'!M153+'таблиця1.2'!M153</f>
        <v>0</v>
      </c>
      <c r="N153" s="19">
        <f>'таблиця1.1'!N153+'таблиця1.2'!N153</f>
        <v>0</v>
      </c>
      <c r="O153" s="19">
        <f>'таблиця1.1'!O153+'таблиця1.2'!O153</f>
        <v>0</v>
      </c>
      <c r="P153" s="19">
        <f>'таблиця1.1'!P153+'таблиця1.2'!P153</f>
        <v>0</v>
      </c>
      <c r="Q153" s="19">
        <f>'таблиця1.1'!Q153+'таблиця1.2'!Q153</f>
        <v>0</v>
      </c>
      <c r="R153" s="19">
        <f>'таблиця1.1'!R153+'таблиця1.2'!R153</f>
        <v>0</v>
      </c>
      <c r="S153" s="19">
        <f>'таблиця1.1'!S153+'таблиця1.2'!S153</f>
        <v>0</v>
      </c>
      <c r="T153" s="19">
        <f>'таблиця1.1'!T153+'таблиця1.2'!T153</f>
        <v>0</v>
      </c>
      <c r="U153" s="19">
        <f>'таблиця1.1'!U153+'таблиця1.2'!U153</f>
        <v>0</v>
      </c>
      <c r="V153" s="19">
        <f>'таблиця1.1'!V153+'таблиця1.2'!V153</f>
        <v>0</v>
      </c>
      <c r="W153" s="19">
        <f>'таблиця1.1'!W153+'таблиця1.2'!W153</f>
        <v>0</v>
      </c>
    </row>
    <row r="154" spans="1:23" ht="12.75">
      <c r="A154" s="19"/>
      <c r="B154" s="56" t="s">
        <v>126</v>
      </c>
      <c r="C154" s="19">
        <f>C155+C156+C157+C158+C159</f>
        <v>9</v>
      </c>
      <c r="D154" s="19">
        <f aca="true" t="shared" si="47" ref="D154:W154">D155+D156+D157+D158+D159</f>
        <v>0</v>
      </c>
      <c r="E154" s="19">
        <f t="shared" si="47"/>
        <v>4</v>
      </c>
      <c r="F154" s="19">
        <f t="shared" si="47"/>
        <v>0</v>
      </c>
      <c r="G154" s="19">
        <f t="shared" si="47"/>
        <v>4</v>
      </c>
      <c r="H154" s="19">
        <f t="shared" si="47"/>
        <v>0</v>
      </c>
      <c r="I154" s="19">
        <f t="shared" si="47"/>
        <v>2.703</v>
      </c>
      <c r="J154" s="19">
        <f t="shared" si="47"/>
        <v>1.751</v>
      </c>
      <c r="K154" s="19">
        <f t="shared" si="47"/>
        <v>0</v>
      </c>
      <c r="L154" s="19">
        <f t="shared" si="47"/>
        <v>0</v>
      </c>
      <c r="M154" s="19">
        <f t="shared" si="47"/>
        <v>0</v>
      </c>
      <c r="N154" s="19">
        <f t="shared" si="47"/>
        <v>0</v>
      </c>
      <c r="O154" s="19">
        <f t="shared" si="47"/>
        <v>0</v>
      </c>
      <c r="P154" s="19">
        <f t="shared" si="47"/>
        <v>0</v>
      </c>
      <c r="Q154" s="19">
        <f t="shared" si="47"/>
        <v>0</v>
      </c>
      <c r="R154" s="19">
        <f t="shared" si="47"/>
        <v>0</v>
      </c>
      <c r="S154" s="19">
        <f t="shared" si="47"/>
        <v>0</v>
      </c>
      <c r="T154" s="19">
        <f t="shared" si="47"/>
        <v>0</v>
      </c>
      <c r="U154" s="19">
        <f t="shared" si="47"/>
        <v>0</v>
      </c>
      <c r="V154" s="19">
        <f t="shared" si="47"/>
        <v>0</v>
      </c>
      <c r="W154" s="19">
        <f t="shared" si="47"/>
        <v>0</v>
      </c>
    </row>
    <row r="155" spans="1:23" ht="12.75" hidden="1">
      <c r="A155" s="19"/>
      <c r="B155" s="56" t="s">
        <v>127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56" spans="1:23" ht="12.75" hidden="1">
      <c r="A156" s="19"/>
      <c r="B156" s="56" t="s">
        <v>131</v>
      </c>
      <c r="C156" s="19">
        <v>1</v>
      </c>
      <c r="D156" s="19"/>
      <c r="E156" s="19">
        <v>1</v>
      </c>
      <c r="F156" s="19"/>
      <c r="G156" s="19">
        <v>1</v>
      </c>
      <c r="H156" s="19"/>
      <c r="I156" s="19">
        <v>0.085</v>
      </c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1:23" ht="12.75" hidden="1">
      <c r="A157" s="19"/>
      <c r="B157" s="56" t="s">
        <v>137</v>
      </c>
      <c r="C157" s="19">
        <v>5</v>
      </c>
      <c r="D157" s="19"/>
      <c r="E157" s="19">
        <v>3</v>
      </c>
      <c r="F157" s="19"/>
      <c r="G157" s="19">
        <v>3</v>
      </c>
      <c r="H157" s="19"/>
      <c r="I157" s="19">
        <v>2.618</v>
      </c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1:23" ht="12.75" hidden="1">
      <c r="A158" s="19"/>
      <c r="B158" s="56" t="s">
        <v>144</v>
      </c>
      <c r="C158" s="19">
        <v>3</v>
      </c>
      <c r="D158" s="19"/>
      <c r="E158" s="19"/>
      <c r="F158" s="19"/>
      <c r="G158" s="19"/>
      <c r="H158" s="19"/>
      <c r="I158" s="19"/>
      <c r="J158" s="19">
        <v>1.751</v>
      </c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</row>
    <row r="159" spans="1:23" ht="12.75" hidden="1">
      <c r="A159" s="19"/>
      <c r="B159" s="56" t="s">
        <v>151</v>
      </c>
      <c r="C159" s="19">
        <f>'таблиця1.1'!C159+'таблиця1.2'!C159</f>
        <v>0</v>
      </c>
      <c r="D159" s="19">
        <f>'таблиця1.1'!D159+'таблиця1.2'!D159</f>
        <v>0</v>
      </c>
      <c r="E159" s="19">
        <f>'таблиця1.1'!E159+'таблиця1.2'!E159</f>
        <v>0</v>
      </c>
      <c r="F159" s="19">
        <f>'таблиця1.1'!F159+'таблиця1.2'!F159</f>
        <v>0</v>
      </c>
      <c r="G159" s="19">
        <f>'таблиця1.1'!G159+'таблиця1.2'!G159</f>
        <v>0</v>
      </c>
      <c r="H159" s="19">
        <f>'таблиця1.1'!H159+'таблиця1.2'!H159</f>
        <v>0</v>
      </c>
      <c r="I159" s="19">
        <f>'таблиця1.1'!I159+'таблиця1.2'!I159</f>
        <v>0</v>
      </c>
      <c r="J159" s="19">
        <f>'таблиця1.1'!J159+'таблиця1.2'!J159</f>
        <v>0</v>
      </c>
      <c r="K159" s="19">
        <f>'таблиця1.1'!K159+'таблиця1.2'!K159</f>
        <v>0</v>
      </c>
      <c r="L159" s="19">
        <f>'таблиця1.1'!L159+'таблиця1.2'!L159</f>
        <v>0</v>
      </c>
      <c r="M159" s="19">
        <f>'таблиця1.1'!M159+'таблиця1.2'!M159</f>
        <v>0</v>
      </c>
      <c r="N159" s="19">
        <f>'таблиця1.1'!N159+'таблиця1.2'!N159</f>
        <v>0</v>
      </c>
      <c r="O159" s="19">
        <f>'таблиця1.1'!O159+'таблиця1.2'!O159</f>
        <v>0</v>
      </c>
      <c r="P159" s="19">
        <f>'таблиця1.1'!P159+'таблиця1.2'!P159</f>
        <v>0</v>
      </c>
      <c r="Q159" s="19">
        <f>'таблиця1.1'!Q159+'таблиця1.2'!Q159</f>
        <v>0</v>
      </c>
      <c r="R159" s="19">
        <f>'таблиця1.1'!R159+'таблиця1.2'!R159</f>
        <v>0</v>
      </c>
      <c r="S159" s="19">
        <f>'таблиця1.1'!S159+'таблиця1.2'!S159</f>
        <v>0</v>
      </c>
      <c r="T159" s="19">
        <f>'таблиця1.1'!T159+'таблиця1.2'!T159</f>
        <v>0</v>
      </c>
      <c r="U159" s="19">
        <f>'таблиця1.1'!U159+'таблиця1.2'!U159</f>
        <v>0</v>
      </c>
      <c r="V159" s="19">
        <f>'таблиця1.1'!V159+'таблиця1.2'!V159</f>
        <v>0</v>
      </c>
      <c r="W159" s="19">
        <f>'таблиця1.1'!W159+'таблиця1.2'!W159</f>
        <v>0</v>
      </c>
    </row>
    <row r="160" spans="1:23" ht="12.75">
      <c r="A160" s="19">
        <v>1630</v>
      </c>
      <c r="B160" s="44" t="s">
        <v>187</v>
      </c>
      <c r="C160" s="19">
        <f aca="true" t="shared" si="48" ref="C160:J160">C161+C167</f>
        <v>8</v>
      </c>
      <c r="D160" s="19">
        <f t="shared" si="48"/>
        <v>0</v>
      </c>
      <c r="E160" s="19">
        <f t="shared" si="48"/>
        <v>15</v>
      </c>
      <c r="F160" s="19">
        <f t="shared" si="48"/>
        <v>1</v>
      </c>
      <c r="G160" s="19">
        <f t="shared" si="48"/>
        <v>14</v>
      </c>
      <c r="H160" s="19">
        <f t="shared" si="48"/>
        <v>0</v>
      </c>
      <c r="I160" s="19">
        <f t="shared" si="48"/>
        <v>2.108</v>
      </c>
      <c r="J160" s="19">
        <f t="shared" si="48"/>
        <v>1.989</v>
      </c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</row>
    <row r="161" spans="1:23" ht="12.75">
      <c r="A161" s="19"/>
      <c r="B161" s="56" t="s">
        <v>125</v>
      </c>
      <c r="C161" s="19">
        <f>C162+C163+C164+C165+C166</f>
        <v>8</v>
      </c>
      <c r="D161" s="19">
        <f aca="true" t="shared" si="49" ref="D161:W161">D162+D163+D164+D165+D166</f>
        <v>0</v>
      </c>
      <c r="E161" s="19">
        <f t="shared" si="49"/>
        <v>6</v>
      </c>
      <c r="F161" s="19">
        <f t="shared" si="49"/>
        <v>0</v>
      </c>
      <c r="G161" s="19">
        <f t="shared" si="49"/>
        <v>6</v>
      </c>
      <c r="H161" s="19">
        <f t="shared" si="49"/>
        <v>0</v>
      </c>
      <c r="I161" s="19">
        <f t="shared" si="49"/>
        <v>0.748</v>
      </c>
      <c r="J161" s="19">
        <f t="shared" si="49"/>
        <v>0.629</v>
      </c>
      <c r="K161" s="19">
        <f t="shared" si="49"/>
        <v>0</v>
      </c>
      <c r="L161" s="19">
        <f t="shared" si="49"/>
        <v>0</v>
      </c>
      <c r="M161" s="19">
        <f t="shared" si="49"/>
        <v>0</v>
      </c>
      <c r="N161" s="19">
        <f t="shared" si="49"/>
        <v>0</v>
      </c>
      <c r="O161" s="19">
        <f t="shared" si="49"/>
        <v>0</v>
      </c>
      <c r="P161" s="19">
        <f t="shared" si="49"/>
        <v>0</v>
      </c>
      <c r="Q161" s="19">
        <f t="shared" si="49"/>
        <v>0</v>
      </c>
      <c r="R161" s="19">
        <f t="shared" si="49"/>
        <v>0</v>
      </c>
      <c r="S161" s="19">
        <f t="shared" si="49"/>
        <v>0</v>
      </c>
      <c r="T161" s="19">
        <f t="shared" si="49"/>
        <v>0</v>
      </c>
      <c r="U161" s="19">
        <f t="shared" si="49"/>
        <v>0</v>
      </c>
      <c r="V161" s="19">
        <f t="shared" si="49"/>
        <v>0</v>
      </c>
      <c r="W161" s="19">
        <f t="shared" si="49"/>
        <v>0</v>
      </c>
    </row>
    <row r="162" spans="1:23" ht="12.75" hidden="1">
      <c r="A162" s="19"/>
      <c r="B162" s="56" t="s">
        <v>127</v>
      </c>
      <c r="C162" s="19">
        <v>3</v>
      </c>
      <c r="D162" s="19"/>
      <c r="E162" s="19">
        <v>1</v>
      </c>
      <c r="F162" s="19"/>
      <c r="G162" s="19">
        <v>1</v>
      </c>
      <c r="H162" s="19"/>
      <c r="I162" s="19">
        <v>0.119</v>
      </c>
      <c r="J162" s="19">
        <v>0.119</v>
      </c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:23" ht="12.75" hidden="1">
      <c r="A163" s="19"/>
      <c r="B163" s="56" t="s">
        <v>131</v>
      </c>
      <c r="C163" s="19">
        <v>5</v>
      </c>
      <c r="D163" s="19"/>
      <c r="E163" s="19">
        <v>2</v>
      </c>
      <c r="F163" s="19"/>
      <c r="G163" s="19">
        <v>2</v>
      </c>
      <c r="H163" s="19"/>
      <c r="I163" s="19">
        <v>0.255</v>
      </c>
      <c r="J163" s="19">
        <v>0.255</v>
      </c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1:23" ht="12.75" hidden="1">
      <c r="A164" s="19"/>
      <c r="B164" s="56" t="s">
        <v>137</v>
      </c>
      <c r="C164" s="19"/>
      <c r="D164" s="19"/>
      <c r="E164" s="19">
        <v>2</v>
      </c>
      <c r="F164" s="19"/>
      <c r="G164" s="19">
        <v>2</v>
      </c>
      <c r="H164" s="19"/>
      <c r="I164" s="19">
        <v>0.238</v>
      </c>
      <c r="J164" s="19">
        <v>0.119</v>
      </c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1:23" ht="12.75" hidden="1">
      <c r="A165" s="19"/>
      <c r="B165" s="56" t="s">
        <v>144</v>
      </c>
      <c r="C165" s="19"/>
      <c r="D165" s="19"/>
      <c r="E165" s="19">
        <v>1</v>
      </c>
      <c r="F165" s="19"/>
      <c r="G165" s="19">
        <v>1</v>
      </c>
      <c r="H165" s="19"/>
      <c r="I165" s="19">
        <v>0.136</v>
      </c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1:23" ht="12.75" hidden="1">
      <c r="A166" s="19"/>
      <c r="B166" s="56" t="s">
        <v>151</v>
      </c>
      <c r="C166" s="19">
        <f>'таблиця1.1'!C166+'таблиця1.2'!C166</f>
        <v>0</v>
      </c>
      <c r="D166" s="19">
        <f>'таблиця1.1'!D166+'таблиця1.2'!D166</f>
        <v>0</v>
      </c>
      <c r="E166" s="19">
        <f>'таблиця1.1'!E166+'таблиця1.2'!E166</f>
        <v>0</v>
      </c>
      <c r="F166" s="19">
        <f>'таблиця1.1'!F166+'таблиця1.2'!F166</f>
        <v>0</v>
      </c>
      <c r="G166" s="19">
        <f>'таблиця1.1'!G166+'таблиця1.2'!G166</f>
        <v>0</v>
      </c>
      <c r="H166" s="19">
        <f>'таблиця1.1'!H166+'таблиця1.2'!H166</f>
        <v>0</v>
      </c>
      <c r="I166" s="19">
        <f>'таблиця1.1'!I166+'таблиця1.2'!I166</f>
        <v>0</v>
      </c>
      <c r="J166" s="19">
        <f>'таблиця1.1'!J166+'таблиця1.2'!J166</f>
        <v>0.136</v>
      </c>
      <c r="K166" s="19">
        <f>'таблиця1.1'!K166+'таблиця1.2'!K166</f>
        <v>0</v>
      </c>
      <c r="L166" s="19">
        <f>'таблиця1.1'!L166+'таблиця1.2'!L166</f>
        <v>0</v>
      </c>
      <c r="M166" s="19">
        <f>'таблиця1.1'!M166+'таблиця1.2'!M166</f>
        <v>0</v>
      </c>
      <c r="N166" s="19">
        <f>'таблиця1.1'!N166+'таблиця1.2'!N166</f>
        <v>0</v>
      </c>
      <c r="O166" s="19">
        <f>'таблиця1.1'!O166+'таблиця1.2'!O166</f>
        <v>0</v>
      </c>
      <c r="P166" s="19">
        <f>'таблиця1.1'!P166+'таблиця1.2'!P166</f>
        <v>0</v>
      </c>
      <c r="Q166" s="19">
        <f>'таблиця1.1'!Q166+'таблиця1.2'!Q166</f>
        <v>0</v>
      </c>
      <c r="R166" s="19">
        <f>'таблиця1.1'!R166+'таблиця1.2'!R166</f>
        <v>0</v>
      </c>
      <c r="S166" s="19">
        <f>'таблиця1.1'!S166+'таблиця1.2'!S166</f>
        <v>0</v>
      </c>
      <c r="T166" s="19">
        <f>'таблиця1.1'!T166+'таблиця1.2'!T166</f>
        <v>0</v>
      </c>
      <c r="U166" s="19">
        <f>'таблиця1.1'!U166+'таблиця1.2'!U166</f>
        <v>0</v>
      </c>
      <c r="V166" s="19">
        <f>'таблиця1.1'!V166+'таблиця1.2'!V166</f>
        <v>0</v>
      </c>
      <c r="W166" s="19">
        <f>'таблиця1.1'!W166+'таблиця1.2'!W166</f>
        <v>0</v>
      </c>
    </row>
    <row r="167" spans="1:23" ht="12.75">
      <c r="A167" s="19"/>
      <c r="B167" s="56" t="s">
        <v>126</v>
      </c>
      <c r="C167" s="19">
        <f>C168+C169+C170+C171+C172</f>
        <v>0</v>
      </c>
      <c r="D167" s="19">
        <f aca="true" t="shared" si="50" ref="D167:W167">D168+D169+D170+D171+D172</f>
        <v>0</v>
      </c>
      <c r="E167" s="19">
        <f t="shared" si="50"/>
        <v>9</v>
      </c>
      <c r="F167" s="19">
        <f t="shared" si="50"/>
        <v>1</v>
      </c>
      <c r="G167" s="19">
        <f t="shared" si="50"/>
        <v>8</v>
      </c>
      <c r="H167" s="19">
        <f t="shared" si="50"/>
        <v>0</v>
      </c>
      <c r="I167" s="19">
        <f t="shared" si="50"/>
        <v>1.36</v>
      </c>
      <c r="J167" s="19">
        <f t="shared" si="50"/>
        <v>1.36</v>
      </c>
      <c r="K167" s="19">
        <f t="shared" si="50"/>
        <v>0</v>
      </c>
      <c r="L167" s="19">
        <f t="shared" si="50"/>
        <v>0</v>
      </c>
      <c r="M167" s="19">
        <f t="shared" si="50"/>
        <v>0</v>
      </c>
      <c r="N167" s="19">
        <f t="shared" si="50"/>
        <v>0</v>
      </c>
      <c r="O167" s="19">
        <f t="shared" si="50"/>
        <v>0</v>
      </c>
      <c r="P167" s="19">
        <f t="shared" si="50"/>
        <v>0</v>
      </c>
      <c r="Q167" s="19">
        <f t="shared" si="50"/>
        <v>0</v>
      </c>
      <c r="R167" s="19">
        <f t="shared" si="50"/>
        <v>0</v>
      </c>
      <c r="S167" s="19">
        <f t="shared" si="50"/>
        <v>0</v>
      </c>
      <c r="T167" s="19">
        <f t="shared" si="50"/>
        <v>0</v>
      </c>
      <c r="U167" s="19">
        <f t="shared" si="50"/>
        <v>0</v>
      </c>
      <c r="V167" s="19">
        <f t="shared" si="50"/>
        <v>0</v>
      </c>
      <c r="W167" s="19">
        <f t="shared" si="50"/>
        <v>0</v>
      </c>
    </row>
    <row r="168" spans="1:23" ht="14.25" customHeight="1" hidden="1">
      <c r="A168" s="19"/>
      <c r="B168" s="56" t="s">
        <v>127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1:23" ht="12.75" hidden="1">
      <c r="A169" s="19"/>
      <c r="B169" s="56" t="s">
        <v>131</v>
      </c>
      <c r="C169" s="19"/>
      <c r="D169" s="19"/>
      <c r="E169" s="19">
        <v>4</v>
      </c>
      <c r="F169" s="19"/>
      <c r="G169" s="19">
        <v>4</v>
      </c>
      <c r="H169" s="19"/>
      <c r="I169" s="19">
        <v>0.68</v>
      </c>
      <c r="J169" s="19">
        <v>0.34</v>
      </c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1:23" ht="12.75" hidden="1">
      <c r="A170" s="19"/>
      <c r="B170" s="56" t="s">
        <v>137</v>
      </c>
      <c r="C170" s="19"/>
      <c r="D170" s="19"/>
      <c r="E170" s="19">
        <v>4</v>
      </c>
      <c r="F170" s="19"/>
      <c r="G170" s="19">
        <v>4</v>
      </c>
      <c r="H170" s="19"/>
      <c r="I170" s="19">
        <v>0.68</v>
      </c>
      <c r="J170" s="19">
        <v>0.34</v>
      </c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1:23" ht="12.75" hidden="1">
      <c r="A171" s="19"/>
      <c r="B171" s="56" t="s">
        <v>144</v>
      </c>
      <c r="C171" s="19"/>
      <c r="D171" s="19"/>
      <c r="E171" s="19"/>
      <c r="F171" s="19"/>
      <c r="G171" s="19"/>
      <c r="H171" s="19"/>
      <c r="I171" s="19"/>
      <c r="J171" s="19">
        <v>0.68</v>
      </c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1:23" ht="12.75" hidden="1">
      <c r="A172" s="19"/>
      <c r="B172" s="56" t="s">
        <v>151</v>
      </c>
      <c r="C172" s="19">
        <f>'таблиця1.1'!C172+'таблиця1.2'!C172</f>
        <v>0</v>
      </c>
      <c r="D172" s="19">
        <f>'таблиця1.1'!D172+'таблиця1.2'!D172</f>
        <v>0</v>
      </c>
      <c r="E172" s="19">
        <f>'таблиця1.1'!E172+'таблиця1.2'!E172</f>
        <v>1</v>
      </c>
      <c r="F172" s="19">
        <f>'таблиця1.1'!F172+'таблиця1.2'!F172</f>
        <v>1</v>
      </c>
      <c r="G172" s="19">
        <f>'таблиця1.1'!G172+'таблиця1.2'!G172</f>
        <v>0</v>
      </c>
      <c r="H172" s="19">
        <f>'таблиця1.1'!H172+'таблиця1.2'!H172</f>
        <v>0</v>
      </c>
      <c r="I172" s="19">
        <f>'таблиця1.1'!I172+'таблиця1.2'!I172</f>
        <v>0</v>
      </c>
      <c r="J172" s="19">
        <f>'таблиця1.1'!J172+'таблиця1.2'!J172</f>
        <v>0</v>
      </c>
      <c r="K172" s="19">
        <f>'таблиця1.1'!K172+'таблиця1.2'!K172</f>
        <v>0</v>
      </c>
      <c r="L172" s="19">
        <f>'таблиця1.1'!L172+'таблиця1.2'!L172</f>
        <v>0</v>
      </c>
      <c r="M172" s="19">
        <f>'таблиця1.1'!M172+'таблиця1.2'!M172</f>
        <v>0</v>
      </c>
      <c r="N172" s="19">
        <f>'таблиця1.1'!N172+'таблиця1.2'!N172</f>
        <v>0</v>
      </c>
      <c r="O172" s="19">
        <f>'таблиця1.1'!O172+'таблиця1.2'!O172</f>
        <v>0</v>
      </c>
      <c r="P172" s="19">
        <f>'таблиця1.1'!P172+'таблиця1.2'!P172</f>
        <v>0</v>
      </c>
      <c r="Q172" s="19">
        <f>'таблиця1.1'!Q172+'таблиця1.2'!Q172</f>
        <v>0</v>
      </c>
      <c r="R172" s="19">
        <f>'таблиця1.1'!R172+'таблиця1.2'!R172</f>
        <v>0</v>
      </c>
      <c r="S172" s="19">
        <f>'таблиця1.1'!S172+'таблиця1.2'!S172</f>
        <v>0</v>
      </c>
      <c r="T172" s="19">
        <f>'таблиця1.1'!T172+'таблиця1.2'!T172</f>
        <v>0</v>
      </c>
      <c r="U172" s="19">
        <f>'таблиця1.1'!U172+'таблиця1.2'!U172</f>
        <v>0</v>
      </c>
      <c r="V172" s="19">
        <f>'таблиця1.1'!V172+'таблиця1.2'!V172</f>
        <v>0</v>
      </c>
      <c r="W172" s="19">
        <f>'таблиця1.1'!W172+'таблиця1.2'!W172</f>
        <v>0</v>
      </c>
    </row>
    <row r="173" spans="1:23" ht="12.75">
      <c r="A173" s="19">
        <v>1640</v>
      </c>
      <c r="B173" s="44" t="s">
        <v>12</v>
      </c>
      <c r="C173" s="19">
        <f aca="true" t="shared" si="51" ref="C173:J173">C174+C180</f>
        <v>2</v>
      </c>
      <c r="D173" s="19">
        <f t="shared" si="51"/>
        <v>0</v>
      </c>
      <c r="E173" s="19">
        <f t="shared" si="51"/>
        <v>0</v>
      </c>
      <c r="F173" s="19">
        <f t="shared" si="51"/>
        <v>0</v>
      </c>
      <c r="G173" s="19">
        <f t="shared" si="51"/>
        <v>0</v>
      </c>
      <c r="H173" s="19">
        <f t="shared" si="51"/>
        <v>0</v>
      </c>
      <c r="I173" s="19">
        <f t="shared" si="51"/>
        <v>0</v>
      </c>
      <c r="J173" s="19">
        <f t="shared" si="51"/>
        <v>0</v>
      </c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1:23" ht="12.75">
      <c r="A174" s="19"/>
      <c r="B174" s="56" t="s">
        <v>125</v>
      </c>
      <c r="C174" s="19">
        <f>C175+C176+C177+C178+C179</f>
        <v>2</v>
      </c>
      <c r="D174" s="19">
        <f aca="true" t="shared" si="52" ref="D174:W174">D175+D176+D177+D178+D179</f>
        <v>0</v>
      </c>
      <c r="E174" s="19">
        <f t="shared" si="52"/>
        <v>0</v>
      </c>
      <c r="F174" s="19">
        <f t="shared" si="52"/>
        <v>0</v>
      </c>
      <c r="G174" s="19">
        <f t="shared" si="52"/>
        <v>0</v>
      </c>
      <c r="H174" s="19">
        <f t="shared" si="52"/>
        <v>0</v>
      </c>
      <c r="I174" s="19">
        <f t="shared" si="52"/>
        <v>0</v>
      </c>
      <c r="J174" s="19">
        <f t="shared" si="52"/>
        <v>0</v>
      </c>
      <c r="K174" s="19">
        <f t="shared" si="52"/>
        <v>0</v>
      </c>
      <c r="L174" s="19">
        <f t="shared" si="52"/>
        <v>0</v>
      </c>
      <c r="M174" s="19">
        <f t="shared" si="52"/>
        <v>0</v>
      </c>
      <c r="N174" s="19">
        <f t="shared" si="52"/>
        <v>0</v>
      </c>
      <c r="O174" s="19">
        <f t="shared" si="52"/>
        <v>0</v>
      </c>
      <c r="P174" s="19">
        <f t="shared" si="52"/>
        <v>0</v>
      </c>
      <c r="Q174" s="19">
        <f t="shared" si="52"/>
        <v>0</v>
      </c>
      <c r="R174" s="19">
        <f t="shared" si="52"/>
        <v>0</v>
      </c>
      <c r="S174" s="19">
        <f t="shared" si="52"/>
        <v>0</v>
      </c>
      <c r="T174" s="19">
        <f t="shared" si="52"/>
        <v>0</v>
      </c>
      <c r="U174" s="19">
        <f t="shared" si="52"/>
        <v>0</v>
      </c>
      <c r="V174" s="19">
        <f t="shared" si="52"/>
        <v>0</v>
      </c>
      <c r="W174" s="19">
        <f t="shared" si="52"/>
        <v>0</v>
      </c>
    </row>
    <row r="175" spans="1:23" ht="12.75" hidden="1">
      <c r="A175" s="19"/>
      <c r="B175" s="56" t="s">
        <v>127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1:23" ht="12.75" hidden="1">
      <c r="A176" s="19"/>
      <c r="B176" s="56" t="s">
        <v>131</v>
      </c>
      <c r="C176" s="19">
        <v>2</v>
      </c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1:23" ht="12.75" hidden="1">
      <c r="A177" s="19"/>
      <c r="B177" s="56" t="s">
        <v>137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1:23" ht="12.75" hidden="1">
      <c r="A178" s="19"/>
      <c r="B178" s="56" t="s">
        <v>144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1:23" ht="12.75" hidden="1">
      <c r="A179" s="19"/>
      <c r="B179" s="56" t="s">
        <v>151</v>
      </c>
      <c r="C179" s="19">
        <f>'таблиця1.1'!C179+'таблиця1.2'!C179</f>
        <v>0</v>
      </c>
      <c r="D179" s="19">
        <f>'таблиця1.1'!D179+'таблиця1.2'!D179</f>
        <v>0</v>
      </c>
      <c r="E179" s="19">
        <f>'таблиця1.1'!E179+'таблиця1.2'!E179</f>
        <v>0</v>
      </c>
      <c r="F179" s="19">
        <f>'таблиця1.1'!F179+'таблиця1.2'!F179</f>
        <v>0</v>
      </c>
      <c r="G179" s="19">
        <f>'таблиця1.1'!G179+'таблиця1.2'!G179</f>
        <v>0</v>
      </c>
      <c r="H179" s="19">
        <f>'таблиця1.1'!H179+'таблиця1.2'!H179</f>
        <v>0</v>
      </c>
      <c r="I179" s="19">
        <f>'таблиця1.1'!I179+'таблиця1.2'!I179</f>
        <v>0</v>
      </c>
      <c r="J179" s="19">
        <f>'таблиця1.1'!J179+'таблиця1.2'!J179</f>
        <v>0</v>
      </c>
      <c r="K179" s="19">
        <f>'таблиця1.1'!K179+'таблиця1.2'!K179</f>
        <v>0</v>
      </c>
      <c r="L179" s="19">
        <f>'таблиця1.1'!L179+'таблиця1.2'!L179</f>
        <v>0</v>
      </c>
      <c r="M179" s="19">
        <f>'таблиця1.1'!M179+'таблиця1.2'!M179</f>
        <v>0</v>
      </c>
      <c r="N179" s="19">
        <f>'таблиця1.1'!N179+'таблиця1.2'!N179</f>
        <v>0</v>
      </c>
      <c r="O179" s="19">
        <f>'таблиця1.1'!O179+'таблиця1.2'!O179</f>
        <v>0</v>
      </c>
      <c r="P179" s="19">
        <f>'таблиця1.1'!P179+'таблиця1.2'!P179</f>
        <v>0</v>
      </c>
      <c r="Q179" s="19">
        <f>'таблиця1.1'!Q179+'таблиця1.2'!Q179</f>
        <v>0</v>
      </c>
      <c r="R179" s="19">
        <f>'таблиця1.1'!R179+'таблиця1.2'!R179</f>
        <v>0</v>
      </c>
      <c r="S179" s="19">
        <f>'таблиця1.1'!S179+'таблиця1.2'!S179</f>
        <v>0</v>
      </c>
      <c r="T179" s="19">
        <f>'таблиця1.1'!T179+'таблиця1.2'!T179</f>
        <v>0</v>
      </c>
      <c r="U179" s="19">
        <f>'таблиця1.1'!U179+'таблиця1.2'!U179</f>
        <v>0</v>
      </c>
      <c r="V179" s="19">
        <f>'таблиця1.1'!V179+'таблиця1.2'!V179</f>
        <v>0</v>
      </c>
      <c r="W179" s="19">
        <f>'таблиця1.1'!W179+'таблиця1.2'!W179</f>
        <v>0</v>
      </c>
    </row>
    <row r="180" spans="1:23" ht="12.75">
      <c r="A180" s="19"/>
      <c r="B180" s="56" t="s">
        <v>126</v>
      </c>
      <c r="C180" s="19">
        <f>C181+C182+C183+C184+C185</f>
        <v>0</v>
      </c>
      <c r="D180" s="19">
        <f aca="true" t="shared" si="53" ref="D180:W180">D181+D182+D183+D184+D185</f>
        <v>0</v>
      </c>
      <c r="E180" s="19">
        <f t="shared" si="53"/>
        <v>0</v>
      </c>
      <c r="F180" s="19">
        <f t="shared" si="53"/>
        <v>0</v>
      </c>
      <c r="G180" s="19">
        <f t="shared" si="53"/>
        <v>0</v>
      </c>
      <c r="H180" s="19">
        <f t="shared" si="53"/>
        <v>0</v>
      </c>
      <c r="I180" s="19">
        <f t="shared" si="53"/>
        <v>0</v>
      </c>
      <c r="J180" s="19">
        <f t="shared" si="53"/>
        <v>0</v>
      </c>
      <c r="K180" s="19">
        <f t="shared" si="53"/>
        <v>0</v>
      </c>
      <c r="L180" s="19">
        <f t="shared" si="53"/>
        <v>0</v>
      </c>
      <c r="M180" s="19">
        <f t="shared" si="53"/>
        <v>0</v>
      </c>
      <c r="N180" s="19">
        <f t="shared" si="53"/>
        <v>0</v>
      </c>
      <c r="O180" s="19">
        <f t="shared" si="53"/>
        <v>0</v>
      </c>
      <c r="P180" s="19">
        <f t="shared" si="53"/>
        <v>0</v>
      </c>
      <c r="Q180" s="19">
        <f t="shared" si="53"/>
        <v>0</v>
      </c>
      <c r="R180" s="19">
        <f t="shared" si="53"/>
        <v>0</v>
      </c>
      <c r="S180" s="19">
        <f t="shared" si="53"/>
        <v>0</v>
      </c>
      <c r="T180" s="19">
        <f t="shared" si="53"/>
        <v>0</v>
      </c>
      <c r="U180" s="19">
        <f t="shared" si="53"/>
        <v>0</v>
      </c>
      <c r="V180" s="19">
        <f t="shared" si="53"/>
        <v>0</v>
      </c>
      <c r="W180" s="19">
        <f t="shared" si="53"/>
        <v>0</v>
      </c>
    </row>
    <row r="181" spans="1:23" ht="12.75" hidden="1">
      <c r="A181" s="19"/>
      <c r="B181" s="56" t="s">
        <v>127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1:23" ht="12.75" hidden="1">
      <c r="A182" s="19"/>
      <c r="B182" s="56" t="s">
        <v>131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1:23" ht="12.75" hidden="1">
      <c r="A183" s="19"/>
      <c r="B183" s="56" t="s">
        <v>137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1:23" ht="12.75" hidden="1">
      <c r="A184" s="19"/>
      <c r="B184" s="56" t="s">
        <v>144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1:23" ht="12.75" hidden="1">
      <c r="A185" s="19"/>
      <c r="B185" s="56" t="s">
        <v>151</v>
      </c>
      <c r="C185" s="19">
        <f>'таблиця1.1'!C185+'таблиця1.2'!C185</f>
        <v>0</v>
      </c>
      <c r="D185" s="19">
        <f>'таблиця1.1'!D185+'таблиця1.2'!D185</f>
        <v>0</v>
      </c>
      <c r="E185" s="19">
        <f>'таблиця1.1'!E185+'таблиця1.2'!E185</f>
        <v>0</v>
      </c>
      <c r="F185" s="19">
        <f>'таблиця1.1'!F185+'таблиця1.2'!F185</f>
        <v>0</v>
      </c>
      <c r="G185" s="19">
        <f>'таблиця1.1'!G185+'таблиця1.2'!G185</f>
        <v>0</v>
      </c>
      <c r="H185" s="19">
        <f>'таблиця1.1'!H185+'таблиця1.2'!H185</f>
        <v>0</v>
      </c>
      <c r="I185" s="19">
        <f>'таблиця1.1'!I185+'таблиця1.2'!I185</f>
        <v>0</v>
      </c>
      <c r="J185" s="19">
        <f>'таблиця1.1'!J185+'таблиця1.2'!J185</f>
        <v>0</v>
      </c>
      <c r="K185" s="19">
        <f>'таблиця1.1'!K185+'таблиця1.2'!K185</f>
        <v>0</v>
      </c>
      <c r="L185" s="19">
        <f>'таблиця1.1'!L185+'таблиця1.2'!L185</f>
        <v>0</v>
      </c>
      <c r="M185" s="19">
        <f>'таблиця1.1'!M185+'таблиця1.2'!M185</f>
        <v>0</v>
      </c>
      <c r="N185" s="19">
        <f>'таблиця1.1'!N185+'таблиця1.2'!N185</f>
        <v>0</v>
      </c>
      <c r="O185" s="19">
        <f>'таблиця1.1'!O185+'таблиця1.2'!O185</f>
        <v>0</v>
      </c>
      <c r="P185" s="19">
        <f>'таблиця1.1'!P185+'таблиця1.2'!P185</f>
        <v>0</v>
      </c>
      <c r="Q185" s="19">
        <f>'таблиця1.1'!Q185+'таблиця1.2'!Q185</f>
        <v>0</v>
      </c>
      <c r="R185" s="19">
        <f>'таблиця1.1'!R185+'таблиця1.2'!R185</f>
        <v>0</v>
      </c>
      <c r="S185" s="19">
        <f>'таблиця1.1'!S185+'таблиця1.2'!S185</f>
        <v>0</v>
      </c>
      <c r="T185" s="19">
        <f>'таблиця1.1'!T185+'таблиця1.2'!T185</f>
        <v>0</v>
      </c>
      <c r="U185" s="19">
        <f>'таблиця1.1'!U185+'таблиця1.2'!U185</f>
        <v>0</v>
      </c>
      <c r="V185" s="19">
        <f>'таблиця1.1'!V185+'таблиця1.2'!V185</f>
        <v>0</v>
      </c>
      <c r="W185" s="19">
        <f>'таблиця1.1'!W185+'таблиця1.2'!W185</f>
        <v>0</v>
      </c>
    </row>
    <row r="186" spans="1:23" ht="11.25" customHeight="1">
      <c r="A186" s="41">
        <v>1700</v>
      </c>
      <c r="B186" s="43" t="s">
        <v>13</v>
      </c>
      <c r="C186" s="41">
        <f aca="true" t="shared" si="54" ref="C186:W186">C187+C193</f>
        <v>35</v>
      </c>
      <c r="D186" s="41">
        <f t="shared" si="54"/>
        <v>0</v>
      </c>
      <c r="E186" s="41">
        <f t="shared" si="54"/>
        <v>33</v>
      </c>
      <c r="F186" s="41">
        <f t="shared" si="54"/>
        <v>1</v>
      </c>
      <c r="G186" s="41">
        <f t="shared" si="54"/>
        <v>32</v>
      </c>
      <c r="H186" s="41">
        <f t="shared" si="54"/>
        <v>0</v>
      </c>
      <c r="I186" s="41">
        <f t="shared" si="54"/>
        <v>6.3919999999999995</v>
      </c>
      <c r="J186" s="41">
        <f t="shared" si="54"/>
        <v>4.436999999999999</v>
      </c>
      <c r="K186" s="41">
        <f t="shared" si="54"/>
        <v>0</v>
      </c>
      <c r="L186" s="41">
        <f t="shared" si="54"/>
        <v>0</v>
      </c>
      <c r="M186" s="41">
        <f t="shared" si="54"/>
        <v>0</v>
      </c>
      <c r="N186" s="41">
        <f t="shared" si="54"/>
        <v>0</v>
      </c>
      <c r="O186" s="41">
        <f t="shared" si="54"/>
        <v>0</v>
      </c>
      <c r="P186" s="41">
        <f t="shared" si="54"/>
        <v>2812.099</v>
      </c>
      <c r="Q186" s="41">
        <f t="shared" si="54"/>
        <v>0</v>
      </c>
      <c r="R186" s="41">
        <f t="shared" si="54"/>
        <v>5</v>
      </c>
      <c r="S186" s="51">
        <f t="shared" si="54"/>
        <v>2812.099</v>
      </c>
      <c r="T186" s="41">
        <f t="shared" si="54"/>
        <v>2</v>
      </c>
      <c r="U186" s="41">
        <f t="shared" si="54"/>
        <v>25.155</v>
      </c>
      <c r="V186" s="41">
        <f t="shared" si="54"/>
        <v>0</v>
      </c>
      <c r="W186" s="41">
        <f t="shared" si="54"/>
        <v>0</v>
      </c>
    </row>
    <row r="187" spans="1:23" ht="12.75">
      <c r="A187" s="41"/>
      <c r="B187" s="56" t="s">
        <v>125</v>
      </c>
      <c r="C187" s="19">
        <f>C188+C189+C190+C191+C192</f>
        <v>9</v>
      </c>
      <c r="D187" s="19">
        <f aca="true" t="shared" si="55" ref="D187:W187">D188+D189+D190+D191+D192</f>
        <v>0</v>
      </c>
      <c r="E187" s="19">
        <f t="shared" si="55"/>
        <v>1</v>
      </c>
      <c r="F187" s="19">
        <f t="shared" si="55"/>
        <v>0</v>
      </c>
      <c r="G187" s="19">
        <f t="shared" si="55"/>
        <v>1</v>
      </c>
      <c r="H187" s="19">
        <f t="shared" si="55"/>
        <v>0</v>
      </c>
      <c r="I187" s="19">
        <f t="shared" si="55"/>
        <v>0.136</v>
      </c>
      <c r="J187" s="19">
        <f t="shared" si="55"/>
        <v>0</v>
      </c>
      <c r="K187" s="19">
        <f t="shared" si="55"/>
        <v>0</v>
      </c>
      <c r="L187" s="19">
        <f t="shared" si="55"/>
        <v>0</v>
      </c>
      <c r="M187" s="19">
        <f t="shared" si="55"/>
        <v>0</v>
      </c>
      <c r="N187" s="19">
        <f t="shared" si="55"/>
        <v>0</v>
      </c>
      <c r="O187" s="19">
        <f t="shared" si="55"/>
        <v>0</v>
      </c>
      <c r="P187" s="19">
        <f t="shared" si="55"/>
        <v>2786.944</v>
      </c>
      <c r="Q187" s="19">
        <f t="shared" si="55"/>
        <v>0</v>
      </c>
      <c r="R187" s="19">
        <f t="shared" si="55"/>
        <v>3</v>
      </c>
      <c r="S187" s="19">
        <f t="shared" si="55"/>
        <v>2786.944</v>
      </c>
      <c r="T187" s="19">
        <f t="shared" si="55"/>
        <v>0</v>
      </c>
      <c r="U187" s="19">
        <f t="shared" si="55"/>
        <v>0</v>
      </c>
      <c r="V187" s="19">
        <f t="shared" si="55"/>
        <v>0</v>
      </c>
      <c r="W187" s="19">
        <f t="shared" si="55"/>
        <v>0</v>
      </c>
    </row>
    <row r="188" spans="1:23" ht="12.75" hidden="1">
      <c r="A188" s="41"/>
      <c r="B188" s="56" t="s">
        <v>127</v>
      </c>
      <c r="C188" s="19">
        <f>'таблиця1.1'!C188+'таблиця1.2'!C188</f>
        <v>1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1:23" ht="12.75" hidden="1">
      <c r="A189" s="41"/>
      <c r="B189" s="56" t="s">
        <v>131</v>
      </c>
      <c r="C189" s="19">
        <f>'таблиця1.1'!C189+'таблиця1.2'!C189</f>
        <v>1</v>
      </c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1:23" ht="12.75" hidden="1">
      <c r="A190" s="41"/>
      <c r="B190" s="56" t="s">
        <v>137</v>
      </c>
      <c r="C190" s="19">
        <v>1</v>
      </c>
      <c r="D190" s="19"/>
      <c r="E190" s="19">
        <v>1</v>
      </c>
      <c r="F190" s="19"/>
      <c r="G190" s="19">
        <v>1</v>
      </c>
      <c r="H190" s="19"/>
      <c r="I190" s="19">
        <v>0.136</v>
      </c>
      <c r="J190" s="19"/>
      <c r="K190" s="19"/>
      <c r="L190" s="19"/>
      <c r="M190" s="19"/>
      <c r="N190" s="19"/>
      <c r="O190" s="19"/>
      <c r="P190" s="19">
        <v>40.22</v>
      </c>
      <c r="Q190" s="19"/>
      <c r="R190" s="19">
        <v>1</v>
      </c>
      <c r="S190" s="19">
        <v>40.22</v>
      </c>
      <c r="T190" s="19"/>
      <c r="U190" s="19"/>
      <c r="V190" s="19"/>
      <c r="W190" s="19"/>
    </row>
    <row r="191" spans="1:23" ht="12.75" hidden="1">
      <c r="A191" s="41"/>
      <c r="B191" s="56" t="s">
        <v>144</v>
      </c>
      <c r="C191" s="19">
        <v>4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>
        <v>2746.724</v>
      </c>
      <c r="Q191" s="19"/>
      <c r="R191" s="19">
        <v>2</v>
      </c>
      <c r="S191" s="19">
        <v>2746.724</v>
      </c>
      <c r="T191" s="19"/>
      <c r="U191" s="19"/>
      <c r="V191" s="19"/>
      <c r="W191" s="19"/>
    </row>
    <row r="192" spans="1:23" ht="12.75" hidden="1">
      <c r="A192" s="41"/>
      <c r="B192" s="56" t="s">
        <v>151</v>
      </c>
      <c r="C192" s="19">
        <f>'таблиця1.1'!C192+'таблиця1.2'!C192</f>
        <v>2</v>
      </c>
      <c r="D192" s="19">
        <f>'таблиця1.1'!D192+'таблиця1.2'!D192</f>
        <v>0</v>
      </c>
      <c r="E192" s="19">
        <f>'таблиця1.1'!E192+'таблиця1.2'!E192</f>
        <v>0</v>
      </c>
      <c r="F192" s="19">
        <f>'таблиця1.1'!F192+'таблиця1.2'!F192</f>
        <v>0</v>
      </c>
      <c r="G192" s="19">
        <f>'таблиця1.1'!G192+'таблиця1.2'!G192</f>
        <v>0</v>
      </c>
      <c r="H192" s="19">
        <f>'таблиця1.1'!H192+'таблиця1.2'!H192</f>
        <v>0</v>
      </c>
      <c r="I192" s="19">
        <f>'таблиця1.1'!I192+'таблиця1.2'!I192</f>
        <v>0</v>
      </c>
      <c r="J192" s="19">
        <f>'таблиця1.1'!J192+'таблиця1.2'!J192</f>
        <v>0</v>
      </c>
      <c r="K192" s="19">
        <f>'таблиця1.1'!K192+'таблиця1.2'!K192</f>
        <v>0</v>
      </c>
      <c r="L192" s="19">
        <f>'таблиця1.1'!L192+'таблиця1.2'!L192</f>
        <v>0</v>
      </c>
      <c r="M192" s="19">
        <f>'таблиця1.1'!M192+'таблиця1.2'!M192</f>
        <v>0</v>
      </c>
      <c r="N192" s="19">
        <f>'таблиця1.1'!N192+'таблиця1.2'!N192</f>
        <v>0</v>
      </c>
      <c r="O192" s="19">
        <f>'таблиця1.1'!O192+'таблиця1.2'!O192</f>
        <v>0</v>
      </c>
      <c r="P192" s="19">
        <f>'таблиця1.1'!P192+'таблиця1.2'!P192</f>
        <v>0</v>
      </c>
      <c r="Q192" s="19">
        <f>'таблиця1.1'!Q192+'таблиця1.2'!Q192</f>
        <v>0</v>
      </c>
      <c r="R192" s="19">
        <f>'таблиця1.1'!R192+'таблиця1.2'!R192</f>
        <v>0</v>
      </c>
      <c r="S192" s="19">
        <f>'таблиця1.1'!S192+'таблиця1.2'!S192</f>
        <v>0</v>
      </c>
      <c r="T192" s="19">
        <f>'таблиця1.1'!T192+'таблиця1.2'!T192</f>
        <v>0</v>
      </c>
      <c r="U192" s="19">
        <f>'таблиця1.1'!U192+'таблиця1.2'!U192</f>
        <v>0</v>
      </c>
      <c r="V192" s="19">
        <f>'таблиця1.1'!V192+'таблиця1.2'!V192</f>
        <v>0</v>
      </c>
      <c r="W192" s="19">
        <f>'таблиця1.1'!W192+'таблиця1.2'!W192</f>
        <v>0</v>
      </c>
    </row>
    <row r="193" spans="1:23" ht="12.75">
      <c r="A193" s="41"/>
      <c r="B193" s="56" t="s">
        <v>126</v>
      </c>
      <c r="C193" s="19">
        <f>C194+C195+C196+C197+C198</f>
        <v>26</v>
      </c>
      <c r="D193" s="19">
        <f aca="true" t="shared" si="56" ref="D193:W193">D194+D195+D196+D197+D198</f>
        <v>0</v>
      </c>
      <c r="E193" s="19">
        <f t="shared" si="56"/>
        <v>32</v>
      </c>
      <c r="F193" s="19">
        <f t="shared" si="56"/>
        <v>1</v>
      </c>
      <c r="G193" s="19">
        <f t="shared" si="56"/>
        <v>31</v>
      </c>
      <c r="H193" s="19">
        <f t="shared" si="56"/>
        <v>0</v>
      </c>
      <c r="I193" s="19">
        <f t="shared" si="56"/>
        <v>6.255999999999999</v>
      </c>
      <c r="J193" s="19">
        <f t="shared" si="56"/>
        <v>4.436999999999999</v>
      </c>
      <c r="K193" s="19">
        <f t="shared" si="56"/>
        <v>0</v>
      </c>
      <c r="L193" s="19">
        <f t="shared" si="56"/>
        <v>0</v>
      </c>
      <c r="M193" s="19">
        <f t="shared" si="56"/>
        <v>0</v>
      </c>
      <c r="N193" s="19">
        <f t="shared" si="56"/>
        <v>0</v>
      </c>
      <c r="O193" s="19">
        <f t="shared" si="56"/>
        <v>0</v>
      </c>
      <c r="P193" s="19">
        <f t="shared" si="56"/>
        <v>25.155</v>
      </c>
      <c r="Q193" s="19">
        <f t="shared" si="56"/>
        <v>0</v>
      </c>
      <c r="R193" s="19">
        <f t="shared" si="56"/>
        <v>2</v>
      </c>
      <c r="S193" s="19">
        <f t="shared" si="56"/>
        <v>25.155</v>
      </c>
      <c r="T193" s="19">
        <f t="shared" si="56"/>
        <v>2</v>
      </c>
      <c r="U193" s="19">
        <f t="shared" si="56"/>
        <v>25.155</v>
      </c>
      <c r="V193" s="19">
        <f t="shared" si="56"/>
        <v>0</v>
      </c>
      <c r="W193" s="19">
        <f t="shared" si="56"/>
        <v>0</v>
      </c>
    </row>
    <row r="194" spans="1:23" ht="12.75" hidden="1">
      <c r="A194" s="41"/>
      <c r="B194" s="56" t="s">
        <v>127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1:23" ht="12.75" hidden="1">
      <c r="A195" s="41"/>
      <c r="B195" s="56" t="s">
        <v>131</v>
      </c>
      <c r="C195" s="19">
        <v>4</v>
      </c>
      <c r="D195" s="19"/>
      <c r="E195" s="19">
        <v>2</v>
      </c>
      <c r="F195" s="19"/>
      <c r="G195" s="19">
        <v>2</v>
      </c>
      <c r="H195" s="19"/>
      <c r="I195" s="19">
        <v>1.139</v>
      </c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1:23" ht="12.75" hidden="1">
      <c r="A196" s="41"/>
      <c r="B196" s="56" t="s">
        <v>137</v>
      </c>
      <c r="C196" s="19">
        <v>6</v>
      </c>
      <c r="D196" s="19"/>
      <c r="E196" s="19">
        <v>5</v>
      </c>
      <c r="F196" s="19"/>
      <c r="G196" s="19">
        <v>5</v>
      </c>
      <c r="H196" s="19"/>
      <c r="I196" s="19">
        <v>1.547</v>
      </c>
      <c r="J196" s="19">
        <v>1.53</v>
      </c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1:23" ht="12.75" hidden="1">
      <c r="A197" s="41"/>
      <c r="B197" s="56" t="s">
        <v>144</v>
      </c>
      <c r="C197" s="19">
        <v>2</v>
      </c>
      <c r="D197" s="19"/>
      <c r="E197" s="19">
        <v>4</v>
      </c>
      <c r="F197" s="19"/>
      <c r="G197" s="19">
        <v>4</v>
      </c>
      <c r="H197" s="19"/>
      <c r="I197" s="19">
        <v>1.632</v>
      </c>
      <c r="J197" s="19">
        <v>0.629</v>
      </c>
      <c r="K197" s="19"/>
      <c r="L197" s="19"/>
      <c r="M197" s="19"/>
      <c r="N197" s="19"/>
      <c r="O197" s="19"/>
      <c r="P197" s="19">
        <v>25.155</v>
      </c>
      <c r="Q197" s="19"/>
      <c r="R197" s="19">
        <v>2</v>
      </c>
      <c r="S197" s="19">
        <v>25.155</v>
      </c>
      <c r="T197" s="19"/>
      <c r="U197" s="19"/>
      <c r="V197" s="19"/>
      <c r="W197" s="19"/>
    </row>
    <row r="198" spans="1:23" ht="12.75" hidden="1">
      <c r="A198" s="41"/>
      <c r="B198" s="56" t="s">
        <v>151</v>
      </c>
      <c r="C198" s="19">
        <f>'таблиця1.1'!C198+'таблиця1.2'!C198</f>
        <v>14</v>
      </c>
      <c r="D198" s="19">
        <f>'таблиця1.1'!D198+'таблиця1.2'!D198</f>
        <v>0</v>
      </c>
      <c r="E198" s="19">
        <f>'таблиця1.1'!E198+'таблиця1.2'!E198</f>
        <v>21</v>
      </c>
      <c r="F198" s="19">
        <f>'таблиця1.1'!F198+'таблиця1.2'!F198</f>
        <v>1</v>
      </c>
      <c r="G198" s="19">
        <f>'таблиця1.1'!G198+'таблиця1.2'!G198</f>
        <v>20</v>
      </c>
      <c r="H198" s="19">
        <f>'таблиця1.1'!H198+'таблиця1.2'!H198</f>
        <v>0</v>
      </c>
      <c r="I198" s="19">
        <f>'таблиця1.1'!I198+'таблиця1.2'!I198</f>
        <v>1.938</v>
      </c>
      <c r="J198" s="19">
        <f>'таблиця1.1'!J198+'таблиця1.2'!J198</f>
        <v>2.278</v>
      </c>
      <c r="K198" s="19">
        <f>'таблиця1.1'!K198+'таблиця1.2'!K198</f>
        <v>0</v>
      </c>
      <c r="L198" s="19">
        <f>'таблиця1.1'!L198+'таблиця1.2'!L198</f>
        <v>0</v>
      </c>
      <c r="M198" s="19">
        <f>'таблиця1.1'!M198+'таблиця1.2'!M198</f>
        <v>0</v>
      </c>
      <c r="N198" s="19">
        <f>'таблиця1.1'!N198+'таблиця1.2'!N198</f>
        <v>0</v>
      </c>
      <c r="O198" s="19">
        <f>'таблиця1.1'!O198+'таблиця1.2'!O198</f>
        <v>0</v>
      </c>
      <c r="P198" s="19">
        <f>'таблиця1.1'!P198+'таблиця1.2'!P198</f>
        <v>0</v>
      </c>
      <c r="Q198" s="19">
        <f>'таблиця1.1'!Q198+'таблиця1.2'!Q198</f>
        <v>0</v>
      </c>
      <c r="R198" s="19">
        <f>'таблиця1.1'!R198+'таблиця1.2'!R198</f>
        <v>0</v>
      </c>
      <c r="S198" s="19">
        <f>'таблиця1.1'!S198+'таблиця1.2'!S198</f>
        <v>0</v>
      </c>
      <c r="T198" s="19">
        <f>'таблиця1.1'!T198+'таблиця1.2'!T198</f>
        <v>2</v>
      </c>
      <c r="U198" s="19">
        <f>'таблиця1.1'!U198+'таблиця1.2'!U198</f>
        <v>25.155</v>
      </c>
      <c r="V198" s="19">
        <f>'таблиця1.1'!V198+'таблиця1.2'!V198</f>
        <v>0</v>
      </c>
      <c r="W198" s="19">
        <f>'таблиця1.1'!W198+'таблиця1.2'!W198</f>
        <v>0</v>
      </c>
    </row>
    <row r="199" spans="1:23" ht="12.75">
      <c r="A199" s="19">
        <v>1710</v>
      </c>
      <c r="B199" s="44" t="s">
        <v>14</v>
      </c>
      <c r="C199" s="19">
        <f aca="true" t="shared" si="57" ref="C199:W199">C200+C206</f>
        <v>8</v>
      </c>
      <c r="D199" s="19">
        <f t="shared" si="57"/>
        <v>0</v>
      </c>
      <c r="E199" s="19">
        <f t="shared" si="57"/>
        <v>24</v>
      </c>
      <c r="F199" s="19">
        <f t="shared" si="57"/>
        <v>0</v>
      </c>
      <c r="G199" s="19">
        <f t="shared" si="57"/>
        <v>24</v>
      </c>
      <c r="H199" s="19">
        <f t="shared" si="57"/>
        <v>0</v>
      </c>
      <c r="I199" s="19">
        <f t="shared" si="57"/>
        <v>3.604</v>
      </c>
      <c r="J199" s="19">
        <f t="shared" si="57"/>
        <v>2.2439999999999998</v>
      </c>
      <c r="K199" s="19">
        <f t="shared" si="57"/>
        <v>0</v>
      </c>
      <c r="L199" s="19">
        <f t="shared" si="57"/>
        <v>0</v>
      </c>
      <c r="M199" s="19">
        <f t="shared" si="57"/>
        <v>0</v>
      </c>
      <c r="N199" s="19">
        <f t="shared" si="57"/>
        <v>0</v>
      </c>
      <c r="O199" s="19">
        <f t="shared" si="57"/>
        <v>0</v>
      </c>
      <c r="P199" s="19">
        <f t="shared" si="57"/>
        <v>2812.099</v>
      </c>
      <c r="Q199" s="19">
        <f t="shared" si="57"/>
        <v>0</v>
      </c>
      <c r="R199" s="19">
        <f t="shared" si="57"/>
        <v>5</v>
      </c>
      <c r="S199" s="19">
        <f t="shared" si="57"/>
        <v>2812.099</v>
      </c>
      <c r="T199" s="19">
        <f t="shared" si="57"/>
        <v>2</v>
      </c>
      <c r="U199" s="19">
        <f t="shared" si="57"/>
        <v>25.155</v>
      </c>
      <c r="V199" s="19">
        <f t="shared" si="57"/>
        <v>0</v>
      </c>
      <c r="W199" s="19">
        <f t="shared" si="57"/>
        <v>0</v>
      </c>
    </row>
    <row r="200" spans="1:23" ht="12.75">
      <c r="A200" s="19"/>
      <c r="B200" s="56" t="s">
        <v>125</v>
      </c>
      <c r="C200" s="19">
        <f>C201+C202+C203+C204+C205</f>
        <v>4</v>
      </c>
      <c r="D200" s="19">
        <f aca="true" t="shared" si="58" ref="D200:W200">D201+D202+D203+D204+D205</f>
        <v>0</v>
      </c>
      <c r="E200" s="19">
        <f t="shared" si="58"/>
        <v>0</v>
      </c>
      <c r="F200" s="19">
        <f t="shared" si="58"/>
        <v>0</v>
      </c>
      <c r="G200" s="19">
        <f t="shared" si="58"/>
        <v>0</v>
      </c>
      <c r="H200" s="19">
        <f t="shared" si="58"/>
        <v>0</v>
      </c>
      <c r="I200" s="19">
        <f t="shared" si="58"/>
        <v>0</v>
      </c>
      <c r="J200" s="19">
        <f t="shared" si="58"/>
        <v>0</v>
      </c>
      <c r="K200" s="19">
        <f t="shared" si="58"/>
        <v>0</v>
      </c>
      <c r="L200" s="19">
        <f t="shared" si="58"/>
        <v>0</v>
      </c>
      <c r="M200" s="19">
        <f t="shared" si="58"/>
        <v>0</v>
      </c>
      <c r="N200" s="19">
        <f t="shared" si="58"/>
        <v>0</v>
      </c>
      <c r="O200" s="19">
        <f t="shared" si="58"/>
        <v>0</v>
      </c>
      <c r="P200" s="19">
        <f t="shared" si="58"/>
        <v>2786.944</v>
      </c>
      <c r="Q200" s="19">
        <f t="shared" si="58"/>
        <v>0</v>
      </c>
      <c r="R200" s="19">
        <f t="shared" si="58"/>
        <v>3</v>
      </c>
      <c r="S200" s="19">
        <f t="shared" si="58"/>
        <v>2786.944</v>
      </c>
      <c r="T200" s="19">
        <f t="shared" si="58"/>
        <v>0</v>
      </c>
      <c r="U200" s="19">
        <f t="shared" si="58"/>
        <v>0</v>
      </c>
      <c r="V200" s="19">
        <f t="shared" si="58"/>
        <v>0</v>
      </c>
      <c r="W200" s="19">
        <f t="shared" si="58"/>
        <v>0</v>
      </c>
    </row>
    <row r="201" spans="1:23" ht="12.75" hidden="1">
      <c r="A201" s="19"/>
      <c r="B201" s="56" t="s">
        <v>127</v>
      </c>
      <c r="C201" s="19">
        <v>1</v>
      </c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3" ht="12.75" hidden="1">
      <c r="A202" s="19"/>
      <c r="B202" s="56" t="s">
        <v>131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3" ht="12.75" hidden="1">
      <c r="A203" s="19"/>
      <c r="B203" s="56" t="s">
        <v>137</v>
      </c>
      <c r="C203" s="19">
        <v>1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>
        <v>40.22</v>
      </c>
      <c r="Q203" s="19"/>
      <c r="R203" s="19">
        <v>1</v>
      </c>
      <c r="S203" s="19">
        <v>40.22</v>
      </c>
      <c r="T203" s="19"/>
      <c r="U203" s="19"/>
      <c r="V203" s="19"/>
      <c r="W203" s="19"/>
    </row>
    <row r="204" spans="1:23" ht="12.75" hidden="1">
      <c r="A204" s="19"/>
      <c r="B204" s="56" t="s">
        <v>144</v>
      </c>
      <c r="C204" s="19">
        <v>2</v>
      </c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>
        <v>2746.724</v>
      </c>
      <c r="Q204" s="19"/>
      <c r="R204" s="19">
        <v>2</v>
      </c>
      <c r="S204" s="19">
        <v>2746.724</v>
      </c>
      <c r="T204" s="19"/>
      <c r="U204" s="19"/>
      <c r="V204" s="19"/>
      <c r="W204" s="19"/>
    </row>
    <row r="205" spans="1:23" ht="12.75" hidden="1">
      <c r="A205" s="19"/>
      <c r="B205" s="56" t="s">
        <v>151</v>
      </c>
      <c r="C205" s="19">
        <f>'таблиця1.1'!C205+'таблиця1.2'!C205</f>
        <v>0</v>
      </c>
      <c r="D205" s="19">
        <f>'таблиця1.1'!D205+'таблиця1.2'!D205</f>
        <v>0</v>
      </c>
      <c r="E205" s="19">
        <f>'таблиця1.1'!E205+'таблиця1.2'!E205</f>
        <v>0</v>
      </c>
      <c r="F205" s="19">
        <f>'таблиця1.1'!F205+'таблиця1.2'!F205</f>
        <v>0</v>
      </c>
      <c r="G205" s="19">
        <f>'таблиця1.1'!G205+'таблиця1.2'!G205</f>
        <v>0</v>
      </c>
      <c r="H205" s="19">
        <f>'таблиця1.1'!H205+'таблиця1.2'!H205</f>
        <v>0</v>
      </c>
      <c r="I205" s="19">
        <f>'таблиця1.1'!I205+'таблиця1.2'!I205</f>
        <v>0</v>
      </c>
      <c r="J205" s="19">
        <f>'таблиця1.1'!J205+'таблиця1.2'!J205</f>
        <v>0</v>
      </c>
      <c r="K205" s="19">
        <f>'таблиця1.1'!K205+'таблиця1.2'!K205</f>
        <v>0</v>
      </c>
      <c r="L205" s="19">
        <f>'таблиця1.1'!L205+'таблиця1.2'!L205</f>
        <v>0</v>
      </c>
      <c r="M205" s="19">
        <f>'таблиця1.1'!M205+'таблиця1.2'!M205</f>
        <v>0</v>
      </c>
      <c r="N205" s="19">
        <f>'таблиця1.1'!N205+'таблиця1.2'!N205</f>
        <v>0</v>
      </c>
      <c r="O205" s="19">
        <f>'таблиця1.1'!O205+'таблиця1.2'!O205</f>
        <v>0</v>
      </c>
      <c r="P205" s="19">
        <f>'таблиця1.1'!P205+'таблиця1.2'!P205</f>
        <v>0</v>
      </c>
      <c r="Q205" s="19">
        <f>'таблиця1.1'!Q205+'таблиця1.2'!Q205</f>
        <v>0</v>
      </c>
      <c r="R205" s="19">
        <f>'таблиця1.1'!R205+'таблиця1.2'!R205</f>
        <v>0</v>
      </c>
      <c r="S205" s="19">
        <f>'таблиця1.1'!S205+'таблиця1.2'!S205</f>
        <v>0</v>
      </c>
      <c r="T205" s="19">
        <f>'таблиця1.1'!T205+'таблиця1.2'!T205</f>
        <v>0</v>
      </c>
      <c r="U205" s="19">
        <f>'таблиця1.1'!U205+'таблиця1.2'!U205</f>
        <v>0</v>
      </c>
      <c r="V205" s="19">
        <f>'таблиця1.1'!V205+'таблиця1.2'!V205</f>
        <v>0</v>
      </c>
      <c r="W205" s="19">
        <f>'таблиця1.1'!W205+'таблиця1.2'!W205</f>
        <v>0</v>
      </c>
    </row>
    <row r="206" spans="1:23" ht="12.75">
      <c r="A206" s="19"/>
      <c r="B206" s="56" t="s">
        <v>126</v>
      </c>
      <c r="C206" s="19">
        <f>C207+C208+C209+C210+C211</f>
        <v>4</v>
      </c>
      <c r="D206" s="19">
        <f aca="true" t="shared" si="59" ref="D206:W206">D207+D208+D209+D210+D211</f>
        <v>0</v>
      </c>
      <c r="E206" s="19">
        <f t="shared" si="59"/>
        <v>24</v>
      </c>
      <c r="F206" s="19">
        <f t="shared" si="59"/>
        <v>0</v>
      </c>
      <c r="G206" s="19">
        <f t="shared" si="59"/>
        <v>24</v>
      </c>
      <c r="H206" s="19">
        <f t="shared" si="59"/>
        <v>0</v>
      </c>
      <c r="I206" s="19">
        <f t="shared" si="59"/>
        <v>3.604</v>
      </c>
      <c r="J206" s="19">
        <f t="shared" si="59"/>
        <v>2.2439999999999998</v>
      </c>
      <c r="K206" s="19">
        <f t="shared" si="59"/>
        <v>0</v>
      </c>
      <c r="L206" s="19">
        <f t="shared" si="59"/>
        <v>0</v>
      </c>
      <c r="M206" s="19">
        <f t="shared" si="59"/>
        <v>0</v>
      </c>
      <c r="N206" s="19">
        <f t="shared" si="59"/>
        <v>0</v>
      </c>
      <c r="O206" s="19">
        <f t="shared" si="59"/>
        <v>0</v>
      </c>
      <c r="P206" s="19">
        <f t="shared" si="59"/>
        <v>25.155</v>
      </c>
      <c r="Q206" s="19">
        <f t="shared" si="59"/>
        <v>0</v>
      </c>
      <c r="R206" s="19">
        <f t="shared" si="59"/>
        <v>2</v>
      </c>
      <c r="S206" s="19">
        <f t="shared" si="59"/>
        <v>25.155</v>
      </c>
      <c r="T206" s="19">
        <f t="shared" si="59"/>
        <v>2</v>
      </c>
      <c r="U206" s="19">
        <f t="shared" si="59"/>
        <v>25.155</v>
      </c>
      <c r="V206" s="19">
        <f t="shared" si="59"/>
        <v>0</v>
      </c>
      <c r="W206" s="19">
        <f t="shared" si="59"/>
        <v>0</v>
      </c>
    </row>
    <row r="207" spans="1:23" ht="12.75" hidden="1">
      <c r="A207" s="19"/>
      <c r="B207" s="56" t="s">
        <v>127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1:23" ht="12.75" hidden="1">
      <c r="A208" s="19"/>
      <c r="B208" s="56" t="s">
        <v>131</v>
      </c>
      <c r="C208" s="19">
        <v>2</v>
      </c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1:23" ht="12.75" hidden="1">
      <c r="A209" s="19"/>
      <c r="B209" s="56" t="s">
        <v>137</v>
      </c>
      <c r="C209" s="19">
        <v>2</v>
      </c>
      <c r="D209" s="19"/>
      <c r="E209" s="19">
        <v>3</v>
      </c>
      <c r="F209" s="19"/>
      <c r="G209" s="19">
        <v>3</v>
      </c>
      <c r="H209" s="19"/>
      <c r="I209" s="19">
        <v>0.476</v>
      </c>
      <c r="J209" s="19">
        <v>0.476</v>
      </c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1:23" ht="12.75" hidden="1">
      <c r="A210" s="19"/>
      <c r="B210" s="56" t="s">
        <v>144</v>
      </c>
      <c r="C210" s="19"/>
      <c r="D210" s="19"/>
      <c r="E210" s="19">
        <v>3</v>
      </c>
      <c r="F210" s="19"/>
      <c r="G210" s="19">
        <v>3</v>
      </c>
      <c r="H210" s="19"/>
      <c r="I210" s="19">
        <v>1.53</v>
      </c>
      <c r="J210" s="19">
        <v>0.629</v>
      </c>
      <c r="K210" s="19"/>
      <c r="L210" s="19"/>
      <c r="M210" s="19"/>
      <c r="N210" s="19"/>
      <c r="O210" s="19"/>
      <c r="P210" s="19">
        <v>25.155</v>
      </c>
      <c r="Q210" s="19"/>
      <c r="R210" s="19">
        <v>2</v>
      </c>
      <c r="S210" s="19">
        <v>25.155</v>
      </c>
      <c r="T210" s="19"/>
      <c r="U210" s="19"/>
      <c r="V210" s="19"/>
      <c r="W210" s="19"/>
    </row>
    <row r="211" spans="1:23" ht="12.75" hidden="1">
      <c r="A211" s="19"/>
      <c r="B211" s="56" t="s">
        <v>151</v>
      </c>
      <c r="C211" s="19">
        <f>'таблиця1.1'!C211+'таблиця1.2'!C211</f>
        <v>0</v>
      </c>
      <c r="D211" s="19">
        <f>'таблиця1.1'!D211+'таблиця1.2'!D211</f>
        <v>0</v>
      </c>
      <c r="E211" s="19">
        <f>'таблиця1.1'!E211+'таблиця1.2'!E211</f>
        <v>18</v>
      </c>
      <c r="F211" s="19">
        <f>'таблиця1.1'!F211+'таблиця1.2'!F211</f>
        <v>0</v>
      </c>
      <c r="G211" s="19">
        <f>'таблиця1.1'!G211+'таблиця1.2'!G211</f>
        <v>18</v>
      </c>
      <c r="H211" s="19">
        <f>'таблиця1.1'!H211+'таблиця1.2'!H211</f>
        <v>0</v>
      </c>
      <c r="I211" s="19">
        <f>'таблиця1.1'!I211+'таблиця1.2'!I211</f>
        <v>1.598</v>
      </c>
      <c r="J211" s="19">
        <f>'таблиця1.1'!J211+'таблиця1.2'!J211</f>
        <v>1.139</v>
      </c>
      <c r="K211" s="19">
        <f>'таблиця1.1'!K211+'таблиця1.2'!K211</f>
        <v>0</v>
      </c>
      <c r="L211" s="19">
        <f>'таблиця1.1'!L211+'таблиця1.2'!L211</f>
        <v>0</v>
      </c>
      <c r="M211" s="19">
        <f>'таблиця1.1'!M211+'таблиця1.2'!M211</f>
        <v>0</v>
      </c>
      <c r="N211" s="19">
        <f>'таблиця1.1'!N211+'таблиця1.2'!N211</f>
        <v>0</v>
      </c>
      <c r="O211" s="19">
        <f>'таблиця1.1'!O211+'таблиця1.2'!O211</f>
        <v>0</v>
      </c>
      <c r="P211" s="19">
        <f>'таблиця1.1'!P211+'таблиця1.2'!P211</f>
        <v>0</v>
      </c>
      <c r="Q211" s="19">
        <f>'таблиця1.1'!Q211+'таблиця1.2'!Q211</f>
        <v>0</v>
      </c>
      <c r="R211" s="19">
        <f>'таблиця1.1'!R211+'таблиця1.2'!R211</f>
        <v>0</v>
      </c>
      <c r="S211" s="19">
        <f>'таблиця1.1'!S211+'таблиця1.2'!S211</f>
        <v>0</v>
      </c>
      <c r="T211" s="19">
        <f>'таблиця1.1'!T211+'таблиця1.2'!T211</f>
        <v>2</v>
      </c>
      <c r="U211" s="19">
        <f>'таблиця1.1'!U211+'таблиця1.2'!U211</f>
        <v>25.155</v>
      </c>
      <c r="V211" s="19">
        <f>'таблиця1.1'!V211+'таблиця1.2'!V211</f>
        <v>0</v>
      </c>
      <c r="W211" s="19">
        <f>'таблиця1.1'!W211+'таблиця1.2'!W211</f>
        <v>0</v>
      </c>
    </row>
    <row r="212" spans="1:23" ht="12" customHeight="1">
      <c r="A212" s="41">
        <v>1800</v>
      </c>
      <c r="B212" s="43" t="s">
        <v>15</v>
      </c>
      <c r="C212" s="41">
        <f aca="true" t="shared" si="60" ref="C212:W212">C213+C219</f>
        <v>38</v>
      </c>
      <c r="D212" s="41">
        <f t="shared" si="60"/>
        <v>0</v>
      </c>
      <c r="E212" s="41">
        <f t="shared" si="60"/>
        <v>32</v>
      </c>
      <c r="F212" s="41">
        <f t="shared" si="60"/>
        <v>0</v>
      </c>
      <c r="G212" s="41">
        <f t="shared" si="60"/>
        <v>32</v>
      </c>
      <c r="H212" s="41">
        <f t="shared" si="60"/>
        <v>0</v>
      </c>
      <c r="I212" s="41">
        <f t="shared" si="60"/>
        <v>4.335</v>
      </c>
      <c r="J212" s="41">
        <f t="shared" si="60"/>
        <v>2.669</v>
      </c>
      <c r="K212" s="41">
        <f t="shared" si="60"/>
        <v>0</v>
      </c>
      <c r="L212" s="41">
        <f t="shared" si="60"/>
        <v>0</v>
      </c>
      <c r="M212" s="41">
        <f t="shared" si="60"/>
        <v>0</v>
      </c>
      <c r="N212" s="41">
        <f t="shared" si="60"/>
        <v>0</v>
      </c>
      <c r="O212" s="41">
        <f t="shared" si="60"/>
        <v>0</v>
      </c>
      <c r="P212" s="41">
        <f t="shared" si="60"/>
        <v>50</v>
      </c>
      <c r="Q212" s="41">
        <f t="shared" si="60"/>
        <v>0</v>
      </c>
      <c r="R212" s="41">
        <f t="shared" si="60"/>
        <v>1</v>
      </c>
      <c r="S212" s="41">
        <f t="shared" si="60"/>
        <v>50</v>
      </c>
      <c r="T212" s="41">
        <f t="shared" si="60"/>
        <v>0</v>
      </c>
      <c r="U212" s="41">
        <f t="shared" si="60"/>
        <v>0</v>
      </c>
      <c r="V212" s="41">
        <f t="shared" si="60"/>
        <v>0</v>
      </c>
      <c r="W212" s="41">
        <f t="shared" si="60"/>
        <v>0</v>
      </c>
    </row>
    <row r="213" spans="1:23" ht="12.75">
      <c r="A213" s="41"/>
      <c r="B213" s="56" t="s">
        <v>125</v>
      </c>
      <c r="C213" s="19">
        <f>C214+C215+C216+C217+C218</f>
        <v>6</v>
      </c>
      <c r="D213" s="19">
        <f aca="true" t="shared" si="61" ref="D213:W213">D214+D215+D216+D217+D218</f>
        <v>0</v>
      </c>
      <c r="E213" s="19">
        <f t="shared" si="61"/>
        <v>2</v>
      </c>
      <c r="F213" s="19">
        <f t="shared" si="61"/>
        <v>0</v>
      </c>
      <c r="G213" s="19">
        <f t="shared" si="61"/>
        <v>2</v>
      </c>
      <c r="H213" s="19">
        <f t="shared" si="61"/>
        <v>0</v>
      </c>
      <c r="I213" s="19">
        <f t="shared" si="61"/>
        <v>0.306</v>
      </c>
      <c r="J213" s="19">
        <f t="shared" si="61"/>
        <v>0</v>
      </c>
      <c r="K213" s="19">
        <f t="shared" si="61"/>
        <v>0</v>
      </c>
      <c r="L213" s="19">
        <f t="shared" si="61"/>
        <v>0</v>
      </c>
      <c r="M213" s="19">
        <f t="shared" si="61"/>
        <v>0</v>
      </c>
      <c r="N213" s="19">
        <f t="shared" si="61"/>
        <v>0</v>
      </c>
      <c r="O213" s="19">
        <f t="shared" si="61"/>
        <v>0</v>
      </c>
      <c r="P213" s="19">
        <f t="shared" si="61"/>
        <v>50</v>
      </c>
      <c r="Q213" s="19">
        <f t="shared" si="61"/>
        <v>0</v>
      </c>
      <c r="R213" s="19">
        <f t="shared" si="61"/>
        <v>1</v>
      </c>
      <c r="S213" s="19">
        <f t="shared" si="61"/>
        <v>50</v>
      </c>
      <c r="T213" s="19">
        <f t="shared" si="61"/>
        <v>0</v>
      </c>
      <c r="U213" s="19">
        <f t="shared" si="61"/>
        <v>0</v>
      </c>
      <c r="V213" s="19">
        <f t="shared" si="61"/>
        <v>0</v>
      </c>
      <c r="W213" s="19">
        <f t="shared" si="61"/>
        <v>0</v>
      </c>
    </row>
    <row r="214" spans="1:23" ht="12.75" hidden="1">
      <c r="A214" s="41"/>
      <c r="B214" s="56" t="s">
        <v>127</v>
      </c>
      <c r="C214" s="19">
        <v>1</v>
      </c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1:23" ht="12.75" hidden="1">
      <c r="A215" s="41"/>
      <c r="B215" s="56" t="s">
        <v>131</v>
      </c>
      <c r="C215" s="19">
        <v>1</v>
      </c>
      <c r="D215" s="19"/>
      <c r="E215" s="19">
        <v>2</v>
      </c>
      <c r="F215" s="19"/>
      <c r="G215" s="19">
        <v>2</v>
      </c>
      <c r="H215" s="19"/>
      <c r="I215" s="19">
        <v>0.306</v>
      </c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</row>
    <row r="216" spans="1:23" ht="12.75" hidden="1">
      <c r="A216" s="41"/>
      <c r="B216" s="56" t="s">
        <v>137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>
        <v>50</v>
      </c>
      <c r="Q216" s="19"/>
      <c r="R216" s="19">
        <v>1</v>
      </c>
      <c r="S216" s="19">
        <v>50</v>
      </c>
      <c r="T216" s="19"/>
      <c r="U216" s="19"/>
      <c r="V216" s="19"/>
      <c r="W216" s="19"/>
    </row>
    <row r="217" spans="1:23" ht="12.75" hidden="1">
      <c r="A217" s="41"/>
      <c r="B217" s="56" t="s">
        <v>144</v>
      </c>
      <c r="C217" s="19">
        <v>3</v>
      </c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ht="12.75" hidden="1">
      <c r="A218" s="41"/>
      <c r="B218" s="56" t="s">
        <v>151</v>
      </c>
      <c r="C218" s="19">
        <f>'таблиця1.1'!C218+'таблиця1.2'!C218</f>
        <v>1</v>
      </c>
      <c r="D218" s="19">
        <f>'таблиця1.1'!D218+'таблиця1.2'!D218</f>
        <v>0</v>
      </c>
      <c r="E218" s="19">
        <f>'таблиця1.1'!E218+'таблиця1.2'!E218</f>
        <v>0</v>
      </c>
      <c r="F218" s="19">
        <f>'таблиця1.1'!F218+'таблиця1.2'!F218</f>
        <v>0</v>
      </c>
      <c r="G218" s="19">
        <f>'таблиця1.1'!G218+'таблиця1.2'!G218</f>
        <v>0</v>
      </c>
      <c r="H218" s="19">
        <f>'таблиця1.1'!H218+'таблиця1.2'!H218</f>
        <v>0</v>
      </c>
      <c r="I218" s="19">
        <f>'таблиця1.1'!I218+'таблиця1.2'!I218</f>
        <v>0</v>
      </c>
      <c r="J218" s="19">
        <f>'таблиця1.1'!J218+'таблиця1.2'!J218</f>
        <v>0</v>
      </c>
      <c r="K218" s="19">
        <f>'таблиця1.1'!K218+'таблиця1.2'!K218</f>
        <v>0</v>
      </c>
      <c r="L218" s="19">
        <f>'таблиця1.1'!L218+'таблиця1.2'!L218</f>
        <v>0</v>
      </c>
      <c r="M218" s="19">
        <f>'таблиця1.1'!M218+'таблиця1.2'!M218</f>
        <v>0</v>
      </c>
      <c r="N218" s="19">
        <f>'таблиця1.1'!N218+'таблиця1.2'!N218</f>
        <v>0</v>
      </c>
      <c r="O218" s="19">
        <f>'таблиця1.1'!O218+'таблиця1.2'!O218</f>
        <v>0</v>
      </c>
      <c r="P218" s="19">
        <f>'таблиця1.1'!P218+'таблиця1.2'!P218</f>
        <v>0</v>
      </c>
      <c r="Q218" s="19">
        <f>'таблиця1.1'!Q218+'таблиця1.2'!Q218</f>
        <v>0</v>
      </c>
      <c r="R218" s="19">
        <f>'таблиця1.1'!R218+'таблиця1.2'!R218</f>
        <v>0</v>
      </c>
      <c r="S218" s="19">
        <f>'таблиця1.1'!S218+'таблиця1.2'!S218</f>
        <v>0</v>
      </c>
      <c r="T218" s="19">
        <f>'таблиця1.1'!T218+'таблиця1.2'!T218</f>
        <v>0</v>
      </c>
      <c r="U218" s="19">
        <f>'таблиця1.1'!U218+'таблиця1.2'!U218</f>
        <v>0</v>
      </c>
      <c r="V218" s="19">
        <f>'таблиця1.1'!V218+'таблиця1.2'!V218</f>
        <v>0</v>
      </c>
      <c r="W218" s="19">
        <f>'таблиця1.1'!W218+'таблиця1.2'!W218</f>
        <v>0</v>
      </c>
    </row>
    <row r="219" spans="1:23" ht="12.75">
      <c r="A219" s="41"/>
      <c r="B219" s="56" t="s">
        <v>126</v>
      </c>
      <c r="C219" s="19">
        <f>C220+C221+C222+C223+C224</f>
        <v>32</v>
      </c>
      <c r="D219" s="19">
        <f aca="true" t="shared" si="62" ref="D219:W219">D220+D221+D222+D223+D224</f>
        <v>0</v>
      </c>
      <c r="E219" s="19">
        <f t="shared" si="62"/>
        <v>30</v>
      </c>
      <c r="F219" s="19">
        <f t="shared" si="62"/>
        <v>0</v>
      </c>
      <c r="G219" s="19">
        <f t="shared" si="62"/>
        <v>30</v>
      </c>
      <c r="H219" s="19">
        <f t="shared" si="62"/>
        <v>0</v>
      </c>
      <c r="I219" s="19">
        <f t="shared" si="62"/>
        <v>4.029</v>
      </c>
      <c r="J219" s="19">
        <f t="shared" si="62"/>
        <v>2.669</v>
      </c>
      <c r="K219" s="19">
        <f t="shared" si="62"/>
        <v>0</v>
      </c>
      <c r="L219" s="19">
        <f t="shared" si="62"/>
        <v>0</v>
      </c>
      <c r="M219" s="19">
        <f t="shared" si="62"/>
        <v>0</v>
      </c>
      <c r="N219" s="19">
        <f t="shared" si="62"/>
        <v>0</v>
      </c>
      <c r="O219" s="19">
        <f t="shared" si="62"/>
        <v>0</v>
      </c>
      <c r="P219" s="19">
        <f t="shared" si="62"/>
        <v>0</v>
      </c>
      <c r="Q219" s="19">
        <f t="shared" si="62"/>
        <v>0</v>
      </c>
      <c r="R219" s="19">
        <f t="shared" si="62"/>
        <v>0</v>
      </c>
      <c r="S219" s="19">
        <f t="shared" si="62"/>
        <v>0</v>
      </c>
      <c r="T219" s="19">
        <f t="shared" si="62"/>
        <v>0</v>
      </c>
      <c r="U219" s="19">
        <f t="shared" si="62"/>
        <v>0</v>
      </c>
      <c r="V219" s="19">
        <f t="shared" si="62"/>
        <v>0</v>
      </c>
      <c r="W219" s="19">
        <f t="shared" si="62"/>
        <v>0</v>
      </c>
    </row>
    <row r="220" spans="1:23" ht="12.75" hidden="1">
      <c r="A220" s="41"/>
      <c r="B220" s="56" t="s">
        <v>127</v>
      </c>
      <c r="C220" s="19">
        <v>2</v>
      </c>
      <c r="D220" s="19"/>
      <c r="E220" s="19">
        <v>4</v>
      </c>
      <c r="F220" s="19"/>
      <c r="G220" s="19">
        <v>4</v>
      </c>
      <c r="H220" s="19"/>
      <c r="I220" s="19">
        <v>0.408</v>
      </c>
      <c r="J220" s="19">
        <v>0.306</v>
      </c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</row>
    <row r="221" spans="1:23" ht="12.75" hidden="1">
      <c r="A221" s="41"/>
      <c r="B221" s="56" t="s">
        <v>131</v>
      </c>
      <c r="C221" s="19">
        <v>4</v>
      </c>
      <c r="D221" s="19"/>
      <c r="E221" s="19">
        <v>4</v>
      </c>
      <c r="F221" s="19"/>
      <c r="G221" s="19">
        <v>4</v>
      </c>
      <c r="H221" s="19"/>
      <c r="I221" s="19">
        <v>0.408</v>
      </c>
      <c r="J221" s="19">
        <v>0.408</v>
      </c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</row>
    <row r="222" spans="1:23" ht="12.75" hidden="1">
      <c r="A222" s="41"/>
      <c r="B222" s="56" t="s">
        <v>137</v>
      </c>
      <c r="C222" s="19">
        <v>4</v>
      </c>
      <c r="D222" s="19"/>
      <c r="E222" s="19">
        <v>3</v>
      </c>
      <c r="F222" s="19"/>
      <c r="G222" s="19">
        <v>3</v>
      </c>
      <c r="H222" s="19"/>
      <c r="I222" s="19">
        <v>1.156</v>
      </c>
      <c r="J222" s="19">
        <v>0.204</v>
      </c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1:23" ht="12.75" hidden="1">
      <c r="A223" s="41"/>
      <c r="B223" s="56" t="s">
        <v>144</v>
      </c>
      <c r="C223" s="19">
        <v>8</v>
      </c>
      <c r="D223" s="19"/>
      <c r="E223" s="19">
        <v>9</v>
      </c>
      <c r="F223" s="19"/>
      <c r="G223" s="19">
        <v>9</v>
      </c>
      <c r="H223" s="19"/>
      <c r="I223" s="19">
        <v>0.918</v>
      </c>
      <c r="J223" s="19">
        <v>0.816</v>
      </c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</row>
    <row r="224" spans="1:23" ht="12.75" hidden="1">
      <c r="A224" s="41"/>
      <c r="B224" s="56" t="s">
        <v>151</v>
      </c>
      <c r="C224" s="19">
        <f>'таблиця1.1'!C224+'таблиця1.2'!C224</f>
        <v>14</v>
      </c>
      <c r="D224" s="19">
        <f>'таблиця1.1'!D224+'таблиця1.2'!D224</f>
        <v>0</v>
      </c>
      <c r="E224" s="19">
        <f>'таблиця1.1'!E224+'таблиця1.2'!E224</f>
        <v>10</v>
      </c>
      <c r="F224" s="19">
        <f>'таблиця1.1'!F224+'таблиця1.2'!F224</f>
        <v>0</v>
      </c>
      <c r="G224" s="19">
        <f>'таблиця1.1'!G224+'таблиця1.2'!G224</f>
        <v>10</v>
      </c>
      <c r="H224" s="19">
        <f>'таблиця1.1'!H224+'таблиця1.2'!H224</f>
        <v>0</v>
      </c>
      <c r="I224" s="19">
        <f>'таблиця1.1'!I224+'таблиця1.2'!I224</f>
        <v>1.139</v>
      </c>
      <c r="J224" s="19">
        <f>'таблиця1.1'!J224+'таблиця1.2'!J224</f>
        <v>0.935</v>
      </c>
      <c r="K224" s="19">
        <f>'таблиця1.1'!K224+'таблиця1.2'!K224</f>
        <v>0</v>
      </c>
      <c r="L224" s="19">
        <f>'таблиця1.1'!L224+'таблиця1.2'!L224</f>
        <v>0</v>
      </c>
      <c r="M224" s="19">
        <f>'таблиця1.1'!M224+'таблиця1.2'!M224</f>
        <v>0</v>
      </c>
      <c r="N224" s="19">
        <f>'таблиця1.1'!N224+'таблиця1.2'!N224</f>
        <v>0</v>
      </c>
      <c r="O224" s="19">
        <f>'таблиця1.1'!O224+'таблиця1.2'!O224</f>
        <v>0</v>
      </c>
      <c r="P224" s="19">
        <f>'таблиця1.1'!P224+'таблиця1.2'!P224</f>
        <v>0</v>
      </c>
      <c r="Q224" s="19">
        <f>'таблиця1.1'!Q224+'таблиця1.2'!Q224</f>
        <v>0</v>
      </c>
      <c r="R224" s="19">
        <f>'таблиця1.1'!R224+'таблиця1.2'!R224</f>
        <v>0</v>
      </c>
      <c r="S224" s="19">
        <f>'таблиця1.1'!S224+'таблиця1.2'!S224</f>
        <v>0</v>
      </c>
      <c r="T224" s="19">
        <f>'таблиця1.1'!T224+'таблиця1.2'!T224</f>
        <v>0</v>
      </c>
      <c r="U224" s="19">
        <f>'таблиця1.1'!U224+'таблиця1.2'!U224</f>
        <v>0</v>
      </c>
      <c r="V224" s="19">
        <f>'таблиця1.1'!V224+'таблиця1.2'!V224</f>
        <v>0</v>
      </c>
      <c r="W224" s="19">
        <f>'таблиця1.1'!W224+'таблиця1.2'!W224</f>
        <v>0</v>
      </c>
    </row>
    <row r="225" spans="1:23" ht="12.75">
      <c r="A225" s="19">
        <v>1810</v>
      </c>
      <c r="B225" s="44" t="s">
        <v>16</v>
      </c>
      <c r="C225" s="19">
        <f aca="true" t="shared" si="63" ref="C225:W225">C226+C232</f>
        <v>1</v>
      </c>
      <c r="D225" s="19">
        <f t="shared" si="63"/>
        <v>0</v>
      </c>
      <c r="E225" s="19">
        <f t="shared" si="63"/>
        <v>1</v>
      </c>
      <c r="F225" s="19">
        <f t="shared" si="63"/>
        <v>0</v>
      </c>
      <c r="G225" s="19">
        <f t="shared" si="63"/>
        <v>1</v>
      </c>
      <c r="H225" s="19">
        <f t="shared" si="63"/>
        <v>0</v>
      </c>
      <c r="I225" s="19">
        <f t="shared" si="63"/>
        <v>0.204</v>
      </c>
      <c r="J225" s="19">
        <f t="shared" si="63"/>
        <v>0.204</v>
      </c>
      <c r="K225" s="19">
        <f t="shared" si="63"/>
        <v>0</v>
      </c>
      <c r="L225" s="19">
        <f t="shared" si="63"/>
        <v>0</v>
      </c>
      <c r="M225" s="19">
        <f t="shared" si="63"/>
        <v>0</v>
      </c>
      <c r="N225" s="19">
        <f t="shared" si="63"/>
        <v>0</v>
      </c>
      <c r="O225" s="19">
        <f t="shared" si="63"/>
        <v>0</v>
      </c>
      <c r="P225" s="19">
        <f t="shared" si="63"/>
        <v>0</v>
      </c>
      <c r="Q225" s="19">
        <f t="shared" si="63"/>
        <v>0</v>
      </c>
      <c r="R225" s="19">
        <f t="shared" si="63"/>
        <v>0</v>
      </c>
      <c r="S225" s="19">
        <f t="shared" si="63"/>
        <v>0</v>
      </c>
      <c r="T225" s="19">
        <f t="shared" si="63"/>
        <v>0</v>
      </c>
      <c r="U225" s="19">
        <f t="shared" si="63"/>
        <v>0</v>
      </c>
      <c r="V225" s="19">
        <f t="shared" si="63"/>
        <v>0</v>
      </c>
      <c r="W225" s="19">
        <f t="shared" si="63"/>
        <v>0</v>
      </c>
    </row>
    <row r="226" spans="1:23" ht="12.75">
      <c r="A226" s="19"/>
      <c r="B226" s="56" t="s">
        <v>125</v>
      </c>
      <c r="C226" s="19">
        <f>C227+C228+C229+C230+C231</f>
        <v>0</v>
      </c>
      <c r="D226" s="19">
        <f aca="true" t="shared" si="64" ref="D226:W226">D227+D228+D229+D230+D231</f>
        <v>0</v>
      </c>
      <c r="E226" s="19">
        <f t="shared" si="64"/>
        <v>0</v>
      </c>
      <c r="F226" s="19">
        <f t="shared" si="64"/>
        <v>0</v>
      </c>
      <c r="G226" s="19">
        <f t="shared" si="64"/>
        <v>0</v>
      </c>
      <c r="H226" s="19">
        <f t="shared" si="64"/>
        <v>0</v>
      </c>
      <c r="I226" s="19">
        <f t="shared" si="64"/>
        <v>0</v>
      </c>
      <c r="J226" s="19">
        <f t="shared" si="64"/>
        <v>0</v>
      </c>
      <c r="K226" s="19">
        <f t="shared" si="64"/>
        <v>0</v>
      </c>
      <c r="L226" s="19">
        <f t="shared" si="64"/>
        <v>0</v>
      </c>
      <c r="M226" s="19">
        <f t="shared" si="64"/>
        <v>0</v>
      </c>
      <c r="N226" s="19">
        <f t="shared" si="64"/>
        <v>0</v>
      </c>
      <c r="O226" s="19">
        <f t="shared" si="64"/>
        <v>0</v>
      </c>
      <c r="P226" s="19">
        <f t="shared" si="64"/>
        <v>0</v>
      </c>
      <c r="Q226" s="19">
        <f t="shared" si="64"/>
        <v>0</v>
      </c>
      <c r="R226" s="19">
        <f t="shared" si="64"/>
        <v>0</v>
      </c>
      <c r="S226" s="19">
        <f t="shared" si="64"/>
        <v>0</v>
      </c>
      <c r="T226" s="19">
        <f t="shared" si="64"/>
        <v>0</v>
      </c>
      <c r="U226" s="19">
        <f t="shared" si="64"/>
        <v>0</v>
      </c>
      <c r="V226" s="19">
        <f t="shared" si="64"/>
        <v>0</v>
      </c>
      <c r="W226" s="19">
        <f t="shared" si="64"/>
        <v>0</v>
      </c>
    </row>
    <row r="227" spans="1:23" ht="12.75" hidden="1">
      <c r="A227" s="19"/>
      <c r="B227" s="56" t="s">
        <v>127</v>
      </c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</row>
    <row r="228" spans="1:23" ht="12.75" hidden="1">
      <c r="A228" s="19"/>
      <c r="B228" s="56" t="s">
        <v>131</v>
      </c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1:23" ht="12.75" hidden="1">
      <c r="A229" s="19"/>
      <c r="B229" s="56" t="s">
        <v>137</v>
      </c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  <row r="230" spans="1:23" ht="12.75" hidden="1">
      <c r="A230" s="19"/>
      <c r="B230" s="56" t="s">
        <v>144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1:23" ht="12.75" hidden="1">
      <c r="A231" s="19"/>
      <c r="B231" s="56" t="s">
        <v>151</v>
      </c>
      <c r="C231" s="19">
        <f>'таблиця1.1'!C231+'таблиця1.2'!C231</f>
        <v>0</v>
      </c>
      <c r="D231" s="19">
        <f>'таблиця1.1'!D231+'таблиця1.2'!D231</f>
        <v>0</v>
      </c>
      <c r="E231" s="19">
        <f>'таблиця1.1'!E231+'таблиця1.2'!E231</f>
        <v>0</v>
      </c>
      <c r="F231" s="19">
        <f>'таблиця1.1'!F231+'таблиця1.2'!F231</f>
        <v>0</v>
      </c>
      <c r="G231" s="19">
        <f>'таблиця1.1'!G231+'таблиця1.2'!G231</f>
        <v>0</v>
      </c>
      <c r="H231" s="19">
        <f>'таблиця1.1'!H231+'таблиця1.2'!H231</f>
        <v>0</v>
      </c>
      <c r="I231" s="19">
        <f>'таблиця1.1'!I231+'таблиця1.2'!I231</f>
        <v>0</v>
      </c>
      <c r="J231" s="19">
        <f>'таблиця1.1'!J231+'таблиця1.2'!J231</f>
        <v>0</v>
      </c>
      <c r="K231" s="19">
        <f>'таблиця1.1'!K231+'таблиця1.2'!K231</f>
        <v>0</v>
      </c>
      <c r="L231" s="19">
        <f>'таблиця1.1'!L231+'таблиця1.2'!L231</f>
        <v>0</v>
      </c>
      <c r="M231" s="19">
        <f>'таблиця1.1'!M231+'таблиця1.2'!M231</f>
        <v>0</v>
      </c>
      <c r="N231" s="19">
        <f>'таблиця1.1'!N231+'таблиця1.2'!N231</f>
        <v>0</v>
      </c>
      <c r="O231" s="19">
        <f>'таблиця1.1'!O231+'таблиця1.2'!O231</f>
        <v>0</v>
      </c>
      <c r="P231" s="19">
        <f>'таблиця1.1'!P231+'таблиця1.2'!P231</f>
        <v>0</v>
      </c>
      <c r="Q231" s="19">
        <f>'таблиця1.1'!Q231+'таблиця1.2'!Q231</f>
        <v>0</v>
      </c>
      <c r="R231" s="19">
        <f>'таблиця1.1'!R231+'таблиця1.2'!R231</f>
        <v>0</v>
      </c>
      <c r="S231" s="19">
        <f>'таблиця1.1'!S231+'таблиця1.2'!S231</f>
        <v>0</v>
      </c>
      <c r="T231" s="19">
        <f>'таблиця1.1'!T231+'таблиця1.2'!T231</f>
        <v>0</v>
      </c>
      <c r="U231" s="19">
        <f>'таблиця1.1'!U231+'таблиця1.2'!U231</f>
        <v>0</v>
      </c>
      <c r="V231" s="19">
        <f>'таблиця1.1'!V231+'таблиця1.2'!V231</f>
        <v>0</v>
      </c>
      <c r="W231" s="19">
        <f>'таблиця1.1'!W231+'таблиця1.2'!W231</f>
        <v>0</v>
      </c>
    </row>
    <row r="232" spans="1:23" ht="12.75">
      <c r="A232" s="19"/>
      <c r="B232" s="56" t="s">
        <v>126</v>
      </c>
      <c r="C232" s="19">
        <f>C233+C234+C235+C236+C237</f>
        <v>1</v>
      </c>
      <c r="D232" s="19">
        <f aca="true" t="shared" si="65" ref="D232:W232">D233+D234+D235+D236+D237</f>
        <v>0</v>
      </c>
      <c r="E232" s="19">
        <f t="shared" si="65"/>
        <v>1</v>
      </c>
      <c r="F232" s="19">
        <f t="shared" si="65"/>
        <v>0</v>
      </c>
      <c r="G232" s="19">
        <f t="shared" si="65"/>
        <v>1</v>
      </c>
      <c r="H232" s="19">
        <f t="shared" si="65"/>
        <v>0</v>
      </c>
      <c r="I232" s="19">
        <f t="shared" si="65"/>
        <v>0.204</v>
      </c>
      <c r="J232" s="19">
        <f t="shared" si="65"/>
        <v>0.204</v>
      </c>
      <c r="K232" s="19">
        <f t="shared" si="65"/>
        <v>0</v>
      </c>
      <c r="L232" s="19">
        <f t="shared" si="65"/>
        <v>0</v>
      </c>
      <c r="M232" s="19">
        <f t="shared" si="65"/>
        <v>0</v>
      </c>
      <c r="N232" s="19">
        <f t="shared" si="65"/>
        <v>0</v>
      </c>
      <c r="O232" s="19">
        <f t="shared" si="65"/>
        <v>0</v>
      </c>
      <c r="P232" s="19">
        <f t="shared" si="65"/>
        <v>0</v>
      </c>
      <c r="Q232" s="19">
        <f t="shared" si="65"/>
        <v>0</v>
      </c>
      <c r="R232" s="19">
        <f t="shared" si="65"/>
        <v>0</v>
      </c>
      <c r="S232" s="19">
        <f t="shared" si="65"/>
        <v>0</v>
      </c>
      <c r="T232" s="19">
        <f t="shared" si="65"/>
        <v>0</v>
      </c>
      <c r="U232" s="19">
        <f t="shared" si="65"/>
        <v>0</v>
      </c>
      <c r="V232" s="19">
        <f t="shared" si="65"/>
        <v>0</v>
      </c>
      <c r="W232" s="19">
        <f t="shared" si="65"/>
        <v>0</v>
      </c>
    </row>
    <row r="233" spans="1:23" ht="12.75" hidden="1">
      <c r="A233" s="19"/>
      <c r="B233" s="56" t="s">
        <v>127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1:23" ht="12.75" hidden="1">
      <c r="A234" s="19"/>
      <c r="B234" s="56" t="s">
        <v>131</v>
      </c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1:23" ht="12.75" hidden="1">
      <c r="A235" s="19"/>
      <c r="B235" s="56" t="s">
        <v>137</v>
      </c>
      <c r="C235" s="19">
        <v>1</v>
      </c>
      <c r="D235" s="19"/>
      <c r="E235" s="19">
        <v>1</v>
      </c>
      <c r="F235" s="19"/>
      <c r="G235" s="19">
        <v>1</v>
      </c>
      <c r="H235" s="19"/>
      <c r="I235" s="19">
        <v>0.204</v>
      </c>
      <c r="J235" s="19">
        <v>0.204</v>
      </c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1:23" ht="12.75" hidden="1">
      <c r="A236" s="19"/>
      <c r="B236" s="56" t="s">
        <v>144</v>
      </c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1:23" ht="12.75" hidden="1">
      <c r="A237" s="19"/>
      <c r="B237" s="56" t="s">
        <v>151</v>
      </c>
      <c r="C237" s="19">
        <f>'таблиця1.1'!C237+'таблиця1.2'!C237</f>
        <v>0</v>
      </c>
      <c r="D237" s="19">
        <f>'таблиця1.1'!D237+'таблиця1.2'!D237</f>
        <v>0</v>
      </c>
      <c r="E237" s="19">
        <f>'таблиця1.1'!E237+'таблиця1.2'!E237</f>
        <v>0</v>
      </c>
      <c r="F237" s="19">
        <f>'таблиця1.1'!F237+'таблиця1.2'!F237</f>
        <v>0</v>
      </c>
      <c r="G237" s="19">
        <f>'таблиця1.1'!G237+'таблиця1.2'!G237</f>
        <v>0</v>
      </c>
      <c r="H237" s="19">
        <f>'таблиця1.1'!H237+'таблиця1.2'!H237</f>
        <v>0</v>
      </c>
      <c r="I237" s="19">
        <f>'таблиця1.1'!I237+'таблиця1.2'!I237</f>
        <v>0</v>
      </c>
      <c r="J237" s="19">
        <f>'таблиця1.1'!J237+'таблиця1.2'!J237</f>
        <v>0</v>
      </c>
      <c r="K237" s="19">
        <f>'таблиця1.1'!K237+'таблиця1.2'!K237</f>
        <v>0</v>
      </c>
      <c r="L237" s="19">
        <f>'таблиця1.1'!L237+'таблиця1.2'!L237</f>
        <v>0</v>
      </c>
      <c r="M237" s="19">
        <f>'таблиця1.1'!M237+'таблиця1.2'!M237</f>
        <v>0</v>
      </c>
      <c r="N237" s="19">
        <f>'таблиця1.1'!N237+'таблиця1.2'!N237</f>
        <v>0</v>
      </c>
      <c r="O237" s="19">
        <f>'таблиця1.1'!O237+'таблиця1.2'!O237</f>
        <v>0</v>
      </c>
      <c r="P237" s="19">
        <f>'таблиця1.1'!P237+'таблиця1.2'!P237</f>
        <v>0</v>
      </c>
      <c r="Q237" s="19">
        <f>'таблиця1.1'!Q237+'таблиця1.2'!Q237</f>
        <v>0</v>
      </c>
      <c r="R237" s="19">
        <f>'таблиця1.1'!R237+'таблиця1.2'!R237</f>
        <v>0</v>
      </c>
      <c r="S237" s="19">
        <f>'таблиця1.1'!S237+'таблиця1.2'!S237</f>
        <v>0</v>
      </c>
      <c r="T237" s="19">
        <f>'таблиця1.1'!T237+'таблиця1.2'!T237</f>
        <v>0</v>
      </c>
      <c r="U237" s="19">
        <f>'таблиця1.1'!U237+'таблиця1.2'!U237</f>
        <v>0</v>
      </c>
      <c r="V237" s="19">
        <f>'таблиця1.1'!V237+'таблиця1.2'!V237</f>
        <v>0</v>
      </c>
      <c r="W237" s="19">
        <f>'таблиця1.1'!W237+'таблиця1.2'!W237</f>
        <v>0</v>
      </c>
    </row>
    <row r="238" spans="1:23" ht="12.75">
      <c r="A238" s="41">
        <v>1900</v>
      </c>
      <c r="B238" s="43" t="s">
        <v>17</v>
      </c>
      <c r="C238" s="41">
        <f aca="true" t="shared" si="66" ref="C238:W238">C239+C245</f>
        <v>25</v>
      </c>
      <c r="D238" s="41">
        <f t="shared" si="66"/>
        <v>0</v>
      </c>
      <c r="E238" s="41">
        <f t="shared" si="66"/>
        <v>11</v>
      </c>
      <c r="F238" s="41">
        <f t="shared" si="66"/>
        <v>3</v>
      </c>
      <c r="G238" s="41">
        <f t="shared" si="66"/>
        <v>8</v>
      </c>
      <c r="H238" s="41">
        <f t="shared" si="66"/>
        <v>0</v>
      </c>
      <c r="I238" s="41">
        <f t="shared" si="66"/>
        <v>1.802</v>
      </c>
      <c r="J238" s="41">
        <f t="shared" si="66"/>
        <v>0.595</v>
      </c>
      <c r="K238" s="41">
        <f t="shared" si="66"/>
        <v>0</v>
      </c>
      <c r="L238" s="41">
        <f t="shared" si="66"/>
        <v>0</v>
      </c>
      <c r="M238" s="41">
        <f t="shared" si="66"/>
        <v>0</v>
      </c>
      <c r="N238" s="41">
        <f t="shared" si="66"/>
        <v>0</v>
      </c>
      <c r="O238" s="41">
        <f t="shared" si="66"/>
        <v>0</v>
      </c>
      <c r="P238" s="41">
        <f t="shared" si="66"/>
        <v>0</v>
      </c>
      <c r="Q238" s="41">
        <f t="shared" si="66"/>
        <v>0</v>
      </c>
      <c r="R238" s="41">
        <f t="shared" si="66"/>
        <v>0</v>
      </c>
      <c r="S238" s="41">
        <f t="shared" si="66"/>
        <v>0</v>
      </c>
      <c r="T238" s="41">
        <f t="shared" si="66"/>
        <v>0</v>
      </c>
      <c r="U238" s="41">
        <f t="shared" si="66"/>
        <v>0</v>
      </c>
      <c r="V238" s="41">
        <f t="shared" si="66"/>
        <v>0</v>
      </c>
      <c r="W238" s="41">
        <f t="shared" si="66"/>
        <v>0</v>
      </c>
    </row>
    <row r="239" spans="1:23" ht="12.75">
      <c r="A239" s="41"/>
      <c r="B239" s="56" t="s">
        <v>125</v>
      </c>
      <c r="C239" s="19">
        <f>C240+C241+C242+C243+C244</f>
        <v>5</v>
      </c>
      <c r="D239" s="19">
        <f aca="true" t="shared" si="67" ref="D239:W239">D240+D241+D242+D243+D244</f>
        <v>0</v>
      </c>
      <c r="E239" s="19">
        <f t="shared" si="67"/>
        <v>3</v>
      </c>
      <c r="F239" s="19">
        <f t="shared" si="67"/>
        <v>0</v>
      </c>
      <c r="G239" s="19">
        <f t="shared" si="67"/>
        <v>3</v>
      </c>
      <c r="H239" s="19">
        <f t="shared" si="67"/>
        <v>0</v>
      </c>
      <c r="I239" s="19">
        <f t="shared" si="67"/>
        <v>1.275</v>
      </c>
      <c r="J239" s="19">
        <f t="shared" si="67"/>
        <v>0.17</v>
      </c>
      <c r="K239" s="19">
        <f t="shared" si="67"/>
        <v>0</v>
      </c>
      <c r="L239" s="19">
        <f t="shared" si="67"/>
        <v>0</v>
      </c>
      <c r="M239" s="19">
        <f t="shared" si="67"/>
        <v>0</v>
      </c>
      <c r="N239" s="19">
        <f t="shared" si="67"/>
        <v>0</v>
      </c>
      <c r="O239" s="19">
        <f t="shared" si="67"/>
        <v>0</v>
      </c>
      <c r="P239" s="19">
        <f t="shared" si="67"/>
        <v>0</v>
      </c>
      <c r="Q239" s="19">
        <f t="shared" si="67"/>
        <v>0</v>
      </c>
      <c r="R239" s="19">
        <f t="shared" si="67"/>
        <v>0</v>
      </c>
      <c r="S239" s="19">
        <f t="shared" si="67"/>
        <v>0</v>
      </c>
      <c r="T239" s="19">
        <f t="shared" si="67"/>
        <v>0</v>
      </c>
      <c r="U239" s="19">
        <f t="shared" si="67"/>
        <v>0</v>
      </c>
      <c r="V239" s="19">
        <f t="shared" si="67"/>
        <v>0</v>
      </c>
      <c r="W239" s="19">
        <f t="shared" si="67"/>
        <v>0</v>
      </c>
    </row>
    <row r="240" spans="1:23" ht="12.75" hidden="1">
      <c r="A240" s="41"/>
      <c r="B240" s="56" t="s">
        <v>127</v>
      </c>
      <c r="C240" s="19">
        <v>1</v>
      </c>
      <c r="D240" s="19"/>
      <c r="E240" s="19">
        <v>2</v>
      </c>
      <c r="F240" s="19"/>
      <c r="G240" s="19">
        <v>2</v>
      </c>
      <c r="H240" s="19"/>
      <c r="I240" s="19">
        <v>1.105</v>
      </c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</row>
    <row r="241" spans="1:23" ht="12.75" hidden="1">
      <c r="A241" s="41"/>
      <c r="B241" s="56" t="s">
        <v>131</v>
      </c>
      <c r="C241" s="19">
        <v>1</v>
      </c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1:23" ht="12.75" hidden="1">
      <c r="A242" s="41"/>
      <c r="B242" s="56" t="s">
        <v>137</v>
      </c>
      <c r="C242" s="19">
        <v>1</v>
      </c>
      <c r="D242" s="19"/>
      <c r="E242" s="19">
        <v>1</v>
      </c>
      <c r="F242" s="19"/>
      <c r="G242" s="19">
        <v>1</v>
      </c>
      <c r="H242" s="19"/>
      <c r="I242" s="19">
        <v>0.17</v>
      </c>
      <c r="J242" s="19">
        <v>0.17</v>
      </c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1:23" ht="12.75" hidden="1">
      <c r="A243" s="41"/>
      <c r="B243" s="56" t="s">
        <v>144</v>
      </c>
      <c r="C243" s="19">
        <v>2</v>
      </c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</row>
    <row r="244" spans="1:23" ht="12.75" hidden="1">
      <c r="A244" s="41"/>
      <c r="B244" s="56" t="s">
        <v>151</v>
      </c>
      <c r="C244" s="19">
        <f>'таблиця1.1'!C244+'таблиця1.2'!C244</f>
        <v>0</v>
      </c>
      <c r="D244" s="19">
        <f>'таблиця1.1'!D244+'таблиця1.2'!D244</f>
        <v>0</v>
      </c>
      <c r="E244" s="19">
        <f>'таблиця1.1'!E244+'таблиця1.2'!E244</f>
        <v>0</v>
      </c>
      <c r="F244" s="19">
        <f>'таблиця1.1'!F244+'таблиця1.2'!F244</f>
        <v>0</v>
      </c>
      <c r="G244" s="19">
        <f>'таблиця1.1'!G244+'таблиця1.2'!G244</f>
        <v>0</v>
      </c>
      <c r="H244" s="19">
        <f>'таблиця1.1'!H244+'таблиця1.2'!H244</f>
        <v>0</v>
      </c>
      <c r="I244" s="19">
        <f>'таблиця1.1'!I244+'таблиця1.2'!I244</f>
        <v>0</v>
      </c>
      <c r="J244" s="19">
        <f>'таблиця1.1'!J244+'таблиця1.2'!J244</f>
        <v>0</v>
      </c>
      <c r="K244" s="19">
        <f>'таблиця1.1'!K244+'таблиця1.2'!K244</f>
        <v>0</v>
      </c>
      <c r="L244" s="19">
        <f>'таблиця1.1'!L244+'таблиця1.2'!L244</f>
        <v>0</v>
      </c>
      <c r="M244" s="19">
        <f>'таблиця1.1'!M244+'таблиця1.2'!M244</f>
        <v>0</v>
      </c>
      <c r="N244" s="19">
        <f>'таблиця1.1'!N244+'таблиця1.2'!N244</f>
        <v>0</v>
      </c>
      <c r="O244" s="19">
        <f>'таблиця1.1'!O244+'таблиця1.2'!O244</f>
        <v>0</v>
      </c>
      <c r="P244" s="19">
        <f>'таблиця1.1'!P244+'таблиця1.2'!P244</f>
        <v>0</v>
      </c>
      <c r="Q244" s="19">
        <f>'таблиця1.1'!Q244+'таблиця1.2'!Q244</f>
        <v>0</v>
      </c>
      <c r="R244" s="19">
        <f>'таблиця1.1'!R244+'таблиця1.2'!R244</f>
        <v>0</v>
      </c>
      <c r="S244" s="19">
        <f>'таблиця1.1'!S244+'таблиця1.2'!S244</f>
        <v>0</v>
      </c>
      <c r="T244" s="19">
        <f>'таблиця1.1'!T244+'таблиця1.2'!T244</f>
        <v>0</v>
      </c>
      <c r="U244" s="19">
        <f>'таблиця1.1'!U244+'таблиця1.2'!U244</f>
        <v>0</v>
      </c>
      <c r="V244" s="19">
        <f>'таблиця1.1'!V244+'таблиця1.2'!V244</f>
        <v>0</v>
      </c>
      <c r="W244" s="19">
        <f>'таблиця1.1'!W244+'таблиця1.2'!W244</f>
        <v>0</v>
      </c>
    </row>
    <row r="245" spans="1:23" ht="12.75">
      <c r="A245" s="41"/>
      <c r="B245" s="56" t="s">
        <v>126</v>
      </c>
      <c r="C245" s="19">
        <f>C246+C247+C248+C249+C250</f>
        <v>20</v>
      </c>
      <c r="D245" s="19">
        <f aca="true" t="shared" si="68" ref="D245:W245">D246+D247+D248+D249+D250</f>
        <v>0</v>
      </c>
      <c r="E245" s="19">
        <f t="shared" si="68"/>
        <v>8</v>
      </c>
      <c r="F245" s="19">
        <f t="shared" si="68"/>
        <v>3</v>
      </c>
      <c r="G245" s="19">
        <f t="shared" si="68"/>
        <v>5</v>
      </c>
      <c r="H245" s="19">
        <f t="shared" si="68"/>
        <v>0</v>
      </c>
      <c r="I245" s="19">
        <f t="shared" si="68"/>
        <v>0.527</v>
      </c>
      <c r="J245" s="19">
        <f t="shared" si="68"/>
        <v>0.425</v>
      </c>
      <c r="K245" s="19">
        <f t="shared" si="68"/>
        <v>0</v>
      </c>
      <c r="L245" s="19">
        <f t="shared" si="68"/>
        <v>0</v>
      </c>
      <c r="M245" s="19">
        <f t="shared" si="68"/>
        <v>0</v>
      </c>
      <c r="N245" s="19">
        <f t="shared" si="68"/>
        <v>0</v>
      </c>
      <c r="O245" s="19">
        <f t="shared" si="68"/>
        <v>0</v>
      </c>
      <c r="P245" s="19">
        <f t="shared" si="68"/>
        <v>0</v>
      </c>
      <c r="Q245" s="19">
        <f t="shared" si="68"/>
        <v>0</v>
      </c>
      <c r="R245" s="19">
        <f t="shared" si="68"/>
        <v>0</v>
      </c>
      <c r="S245" s="19">
        <f t="shared" si="68"/>
        <v>0</v>
      </c>
      <c r="T245" s="19">
        <f t="shared" si="68"/>
        <v>0</v>
      </c>
      <c r="U245" s="19">
        <f t="shared" si="68"/>
        <v>0</v>
      </c>
      <c r="V245" s="19">
        <f t="shared" si="68"/>
        <v>0</v>
      </c>
      <c r="W245" s="19">
        <f t="shared" si="68"/>
        <v>0</v>
      </c>
    </row>
    <row r="246" spans="1:23" ht="12.75" hidden="1">
      <c r="A246" s="41"/>
      <c r="B246" s="56" t="s">
        <v>127</v>
      </c>
      <c r="C246" s="19">
        <v>3</v>
      </c>
      <c r="D246" s="19"/>
      <c r="E246" s="19">
        <v>2</v>
      </c>
      <c r="F246" s="19"/>
      <c r="G246" s="19">
        <v>2</v>
      </c>
      <c r="H246" s="19"/>
      <c r="I246" s="19">
        <v>0.204</v>
      </c>
      <c r="J246" s="19">
        <v>0.204</v>
      </c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</row>
    <row r="247" spans="1:23" ht="12.75" hidden="1">
      <c r="A247" s="41"/>
      <c r="B247" s="56" t="s">
        <v>131</v>
      </c>
      <c r="C247" s="19">
        <v>5</v>
      </c>
      <c r="D247" s="19"/>
      <c r="E247" s="19">
        <v>2</v>
      </c>
      <c r="F247" s="19">
        <v>1</v>
      </c>
      <c r="G247" s="19">
        <v>1</v>
      </c>
      <c r="H247" s="19"/>
      <c r="I247" s="19">
        <v>0.17</v>
      </c>
      <c r="J247" s="19">
        <v>0.17</v>
      </c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</row>
    <row r="248" spans="1:23" ht="12.75" hidden="1">
      <c r="A248" s="41"/>
      <c r="B248" s="56" t="s">
        <v>137</v>
      </c>
      <c r="C248" s="19">
        <v>6</v>
      </c>
      <c r="D248" s="19"/>
      <c r="E248" s="19">
        <v>2</v>
      </c>
      <c r="F248" s="19">
        <v>1</v>
      </c>
      <c r="G248" s="19">
        <v>1</v>
      </c>
      <c r="H248" s="19"/>
      <c r="I248" s="19">
        <v>0.102</v>
      </c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</row>
    <row r="249" spans="1:23" ht="12.75" hidden="1">
      <c r="A249" s="41"/>
      <c r="B249" s="56" t="s">
        <v>144</v>
      </c>
      <c r="C249" s="19">
        <v>2</v>
      </c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</row>
    <row r="250" spans="1:23" ht="12.75" hidden="1">
      <c r="A250" s="41"/>
      <c r="B250" s="56" t="s">
        <v>151</v>
      </c>
      <c r="C250" s="19">
        <f>'таблиця1.1'!C250+'таблиця1.2'!C250</f>
        <v>4</v>
      </c>
      <c r="D250" s="19">
        <f>'таблиця1.1'!D250+'таблиця1.2'!D250</f>
        <v>0</v>
      </c>
      <c r="E250" s="19">
        <f>'таблиця1.1'!E250+'таблиця1.2'!E250</f>
        <v>2</v>
      </c>
      <c r="F250" s="19">
        <f>'таблиця1.1'!F250+'таблиця1.2'!F250</f>
        <v>1</v>
      </c>
      <c r="G250" s="19">
        <f>'таблиця1.1'!G250+'таблиця1.2'!G250</f>
        <v>1</v>
      </c>
      <c r="H250" s="19">
        <f>'таблиця1.1'!H250+'таблиця1.2'!H250</f>
        <v>0</v>
      </c>
      <c r="I250" s="19">
        <f>'таблиця1.1'!I250+'таблиця1.2'!I250</f>
        <v>0.051</v>
      </c>
      <c r="J250" s="19">
        <f>'таблиця1.1'!J250+'таблиця1.2'!J250</f>
        <v>0.051</v>
      </c>
      <c r="K250" s="19">
        <f>'таблиця1.1'!K250+'таблиця1.2'!K250</f>
        <v>0</v>
      </c>
      <c r="L250" s="19">
        <f>'таблиця1.1'!L250+'таблиця1.2'!L250</f>
        <v>0</v>
      </c>
      <c r="M250" s="19">
        <f>'таблиця1.1'!M250+'таблиця1.2'!M250</f>
        <v>0</v>
      </c>
      <c r="N250" s="19">
        <f>'таблиця1.1'!N250+'таблиця1.2'!N250</f>
        <v>0</v>
      </c>
      <c r="O250" s="19">
        <f>'таблиця1.1'!O250+'таблиця1.2'!O250</f>
        <v>0</v>
      </c>
      <c r="P250" s="19">
        <f>'таблиця1.1'!P250+'таблиця1.2'!P250</f>
        <v>0</v>
      </c>
      <c r="Q250" s="19">
        <f>'таблиця1.1'!Q250+'таблиця1.2'!Q250</f>
        <v>0</v>
      </c>
      <c r="R250" s="19">
        <f>'таблиця1.1'!R250+'таблиця1.2'!R250</f>
        <v>0</v>
      </c>
      <c r="S250" s="19">
        <f>'таблиця1.1'!S250+'таблиця1.2'!S250</f>
        <v>0</v>
      </c>
      <c r="T250" s="19">
        <f>'таблиця1.1'!T250+'таблиця1.2'!T250</f>
        <v>0</v>
      </c>
      <c r="U250" s="19">
        <f>'таблиця1.1'!U250+'таблиця1.2'!U250</f>
        <v>0</v>
      </c>
      <c r="V250" s="19">
        <f>'таблиця1.1'!V250+'таблиця1.2'!V250</f>
        <v>0</v>
      </c>
      <c r="W250" s="19">
        <f>'таблиця1.1'!W250+'таблиця1.2'!W250</f>
        <v>0</v>
      </c>
    </row>
    <row r="251" spans="1:23" ht="12.75">
      <c r="A251" s="19">
        <v>1910</v>
      </c>
      <c r="B251" s="44" t="s">
        <v>16</v>
      </c>
      <c r="C251" s="19">
        <f aca="true" t="shared" si="69" ref="C251:W251">C252+C258</f>
        <v>3</v>
      </c>
      <c r="D251" s="19">
        <f t="shared" si="69"/>
        <v>0</v>
      </c>
      <c r="E251" s="19">
        <f t="shared" si="69"/>
        <v>2</v>
      </c>
      <c r="F251" s="19">
        <f t="shared" si="69"/>
        <v>2</v>
      </c>
      <c r="G251" s="19">
        <f t="shared" si="69"/>
        <v>0</v>
      </c>
      <c r="H251" s="19">
        <f t="shared" si="69"/>
        <v>0</v>
      </c>
      <c r="I251" s="19">
        <f t="shared" si="69"/>
        <v>0</v>
      </c>
      <c r="J251" s="19">
        <f t="shared" si="69"/>
        <v>0</v>
      </c>
      <c r="K251" s="19">
        <f t="shared" si="69"/>
        <v>0</v>
      </c>
      <c r="L251" s="19">
        <f t="shared" si="69"/>
        <v>0</v>
      </c>
      <c r="M251" s="19">
        <f t="shared" si="69"/>
        <v>0</v>
      </c>
      <c r="N251" s="19">
        <f t="shared" si="69"/>
        <v>0</v>
      </c>
      <c r="O251" s="19">
        <f t="shared" si="69"/>
        <v>0</v>
      </c>
      <c r="P251" s="19">
        <f t="shared" si="69"/>
        <v>0</v>
      </c>
      <c r="Q251" s="19">
        <f t="shared" si="69"/>
        <v>0</v>
      </c>
      <c r="R251" s="19">
        <f t="shared" si="69"/>
        <v>0</v>
      </c>
      <c r="S251" s="19">
        <f t="shared" si="69"/>
        <v>0</v>
      </c>
      <c r="T251" s="19">
        <f t="shared" si="69"/>
        <v>0</v>
      </c>
      <c r="U251" s="19">
        <f t="shared" si="69"/>
        <v>0</v>
      </c>
      <c r="V251" s="19">
        <f t="shared" si="69"/>
        <v>0</v>
      </c>
      <c r="W251" s="19">
        <f t="shared" si="69"/>
        <v>0</v>
      </c>
    </row>
    <row r="252" spans="1:23" ht="12.75">
      <c r="A252" s="19"/>
      <c r="B252" s="56" t="s">
        <v>125</v>
      </c>
      <c r="C252" s="19">
        <f>C253+C254+C255+C256+C257</f>
        <v>1</v>
      </c>
      <c r="D252" s="19">
        <f aca="true" t="shared" si="70" ref="D252:W252">D253+D254+D255+D256+D257</f>
        <v>0</v>
      </c>
      <c r="E252" s="19">
        <f t="shared" si="70"/>
        <v>0</v>
      </c>
      <c r="F252" s="19">
        <f t="shared" si="70"/>
        <v>0</v>
      </c>
      <c r="G252" s="19">
        <f t="shared" si="70"/>
        <v>0</v>
      </c>
      <c r="H252" s="19">
        <f t="shared" si="70"/>
        <v>0</v>
      </c>
      <c r="I252" s="19">
        <f t="shared" si="70"/>
        <v>0</v>
      </c>
      <c r="J252" s="19">
        <f t="shared" si="70"/>
        <v>0</v>
      </c>
      <c r="K252" s="19">
        <f t="shared" si="70"/>
        <v>0</v>
      </c>
      <c r="L252" s="19">
        <f t="shared" si="70"/>
        <v>0</v>
      </c>
      <c r="M252" s="19">
        <f t="shared" si="70"/>
        <v>0</v>
      </c>
      <c r="N252" s="19">
        <f t="shared" si="70"/>
        <v>0</v>
      </c>
      <c r="O252" s="19">
        <f t="shared" si="70"/>
        <v>0</v>
      </c>
      <c r="P252" s="19">
        <f t="shared" si="70"/>
        <v>0</v>
      </c>
      <c r="Q252" s="19">
        <f t="shared" si="70"/>
        <v>0</v>
      </c>
      <c r="R252" s="19">
        <f t="shared" si="70"/>
        <v>0</v>
      </c>
      <c r="S252" s="19">
        <f t="shared" si="70"/>
        <v>0</v>
      </c>
      <c r="T252" s="19">
        <f t="shared" si="70"/>
        <v>0</v>
      </c>
      <c r="U252" s="19">
        <f t="shared" si="70"/>
        <v>0</v>
      </c>
      <c r="V252" s="19">
        <f t="shared" si="70"/>
        <v>0</v>
      </c>
      <c r="W252" s="19">
        <f t="shared" si="70"/>
        <v>0</v>
      </c>
    </row>
    <row r="253" spans="1:23" ht="12.75" hidden="1">
      <c r="A253" s="19"/>
      <c r="B253" s="56" t="s">
        <v>127</v>
      </c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</row>
    <row r="254" spans="1:23" ht="12.75" hidden="1">
      <c r="A254" s="19"/>
      <c r="B254" s="56" t="s">
        <v>131</v>
      </c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</row>
    <row r="255" spans="1:23" ht="12.75" hidden="1">
      <c r="A255" s="19"/>
      <c r="B255" s="56" t="s">
        <v>137</v>
      </c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</row>
    <row r="256" spans="1:23" ht="12.75" hidden="1">
      <c r="A256" s="19"/>
      <c r="B256" s="56" t="s">
        <v>144</v>
      </c>
      <c r="C256" s="19">
        <v>1</v>
      </c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</row>
    <row r="257" spans="1:23" ht="12.75" hidden="1">
      <c r="A257" s="19"/>
      <c r="B257" s="56" t="s">
        <v>151</v>
      </c>
      <c r="C257" s="19">
        <f>'таблиця1.1'!C257+'таблиця1.2'!C257</f>
        <v>0</v>
      </c>
      <c r="D257" s="19">
        <f>'таблиця1.1'!D257+'таблиця1.2'!D257</f>
        <v>0</v>
      </c>
      <c r="E257" s="19">
        <f>'таблиця1.1'!E257+'таблиця1.2'!E257</f>
        <v>0</v>
      </c>
      <c r="F257" s="19">
        <f>'таблиця1.1'!F257+'таблиця1.2'!F257</f>
        <v>0</v>
      </c>
      <c r="G257" s="19">
        <f>'таблиця1.1'!G257+'таблиця1.2'!G257</f>
        <v>0</v>
      </c>
      <c r="H257" s="19">
        <f>'таблиця1.1'!H257+'таблиця1.2'!H257</f>
        <v>0</v>
      </c>
      <c r="I257" s="19">
        <f>'таблиця1.1'!I257+'таблиця1.2'!I257</f>
        <v>0</v>
      </c>
      <c r="J257" s="19">
        <f>'таблиця1.1'!J257+'таблиця1.2'!J257</f>
        <v>0</v>
      </c>
      <c r="K257" s="19">
        <f>'таблиця1.1'!K257+'таблиця1.2'!K257</f>
        <v>0</v>
      </c>
      <c r="L257" s="19">
        <f>'таблиця1.1'!L257+'таблиця1.2'!L257</f>
        <v>0</v>
      </c>
      <c r="M257" s="19">
        <f>'таблиця1.1'!M257+'таблиця1.2'!M257</f>
        <v>0</v>
      </c>
      <c r="N257" s="19">
        <f>'таблиця1.1'!N257+'таблиця1.2'!N257</f>
        <v>0</v>
      </c>
      <c r="O257" s="19">
        <f>'таблиця1.1'!O257+'таблиця1.2'!O257</f>
        <v>0</v>
      </c>
      <c r="P257" s="19">
        <f>'таблиця1.1'!P257+'таблиця1.2'!P257</f>
        <v>0</v>
      </c>
      <c r="Q257" s="19">
        <f>'таблиця1.1'!Q257+'таблиця1.2'!Q257</f>
        <v>0</v>
      </c>
      <c r="R257" s="19">
        <f>'таблиця1.1'!R257+'таблиця1.2'!R257</f>
        <v>0</v>
      </c>
      <c r="S257" s="19">
        <f>'таблиця1.1'!S257+'таблиця1.2'!S257</f>
        <v>0</v>
      </c>
      <c r="T257" s="19">
        <f>'таблиця1.1'!T257+'таблиця1.2'!T257</f>
        <v>0</v>
      </c>
      <c r="U257" s="19">
        <f>'таблиця1.1'!U257+'таблиця1.2'!U257</f>
        <v>0</v>
      </c>
      <c r="V257" s="19">
        <f>'таблиця1.1'!V257+'таблиця1.2'!V257</f>
        <v>0</v>
      </c>
      <c r="W257" s="19">
        <f>'таблиця1.1'!W257+'таблиця1.2'!W257</f>
        <v>0</v>
      </c>
    </row>
    <row r="258" spans="1:23" ht="12.75">
      <c r="A258" s="19"/>
      <c r="B258" s="56" t="s">
        <v>126</v>
      </c>
      <c r="C258" s="19">
        <f>C259+C260+C261+C262+C263</f>
        <v>2</v>
      </c>
      <c r="D258" s="19">
        <f aca="true" t="shared" si="71" ref="D258:W258">D259+D260+D261+D262+D263</f>
        <v>0</v>
      </c>
      <c r="E258" s="19">
        <f t="shared" si="71"/>
        <v>2</v>
      </c>
      <c r="F258" s="19">
        <f t="shared" si="71"/>
        <v>2</v>
      </c>
      <c r="G258" s="19">
        <f t="shared" si="71"/>
        <v>0</v>
      </c>
      <c r="H258" s="19">
        <f t="shared" si="71"/>
        <v>0</v>
      </c>
      <c r="I258" s="19">
        <f t="shared" si="71"/>
        <v>0</v>
      </c>
      <c r="J258" s="19">
        <f t="shared" si="71"/>
        <v>0</v>
      </c>
      <c r="K258" s="19">
        <f t="shared" si="71"/>
        <v>0</v>
      </c>
      <c r="L258" s="19">
        <f t="shared" si="71"/>
        <v>0</v>
      </c>
      <c r="M258" s="19">
        <f t="shared" si="71"/>
        <v>0</v>
      </c>
      <c r="N258" s="19">
        <f t="shared" si="71"/>
        <v>0</v>
      </c>
      <c r="O258" s="19">
        <f t="shared" si="71"/>
        <v>0</v>
      </c>
      <c r="P258" s="19">
        <f t="shared" si="71"/>
        <v>0</v>
      </c>
      <c r="Q258" s="19">
        <f t="shared" si="71"/>
        <v>0</v>
      </c>
      <c r="R258" s="19">
        <f t="shared" si="71"/>
        <v>0</v>
      </c>
      <c r="S258" s="19">
        <f t="shared" si="71"/>
        <v>0</v>
      </c>
      <c r="T258" s="19">
        <f t="shared" si="71"/>
        <v>0</v>
      </c>
      <c r="U258" s="19">
        <f t="shared" si="71"/>
        <v>0</v>
      </c>
      <c r="V258" s="19">
        <f t="shared" si="71"/>
        <v>0</v>
      </c>
      <c r="W258" s="19">
        <f t="shared" si="71"/>
        <v>0</v>
      </c>
    </row>
    <row r="259" spans="1:23" ht="12.75" hidden="1">
      <c r="A259" s="19"/>
      <c r="B259" s="56" t="s">
        <v>127</v>
      </c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</row>
    <row r="260" spans="1:23" ht="12.75" hidden="1">
      <c r="A260" s="19"/>
      <c r="B260" s="56" t="s">
        <v>131</v>
      </c>
      <c r="C260" s="19">
        <v>1</v>
      </c>
      <c r="D260" s="19"/>
      <c r="E260" s="19">
        <v>1</v>
      </c>
      <c r="F260" s="19">
        <v>1</v>
      </c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</row>
    <row r="261" spans="1:23" ht="12.75" hidden="1">
      <c r="A261" s="19"/>
      <c r="B261" s="56" t="s">
        <v>137</v>
      </c>
      <c r="C261" s="19">
        <v>1</v>
      </c>
      <c r="D261" s="19"/>
      <c r="E261" s="19">
        <v>1</v>
      </c>
      <c r="F261" s="19">
        <v>1</v>
      </c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</row>
    <row r="262" spans="1:23" ht="12.75" hidden="1">
      <c r="A262" s="19"/>
      <c r="B262" s="56" t="s">
        <v>144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</row>
    <row r="263" spans="1:23" ht="12.75" hidden="1">
      <c r="A263" s="19"/>
      <c r="B263" s="56" t="s">
        <v>151</v>
      </c>
      <c r="C263" s="19">
        <f>'таблиця1.1'!C263+'таблиця1.2'!C263</f>
        <v>0</v>
      </c>
      <c r="D263" s="19">
        <f>'таблиця1.1'!D263+'таблиця1.2'!D263</f>
        <v>0</v>
      </c>
      <c r="E263" s="19">
        <f>'таблиця1.1'!E263+'таблиця1.2'!E263</f>
        <v>0</v>
      </c>
      <c r="F263" s="19">
        <f>'таблиця1.1'!F263+'таблиця1.2'!F263</f>
        <v>0</v>
      </c>
      <c r="G263" s="19">
        <f>'таблиця1.1'!G263+'таблиця1.2'!G263</f>
        <v>0</v>
      </c>
      <c r="H263" s="19">
        <f>'таблиця1.1'!H263+'таблиця1.2'!H263</f>
        <v>0</v>
      </c>
      <c r="I263" s="19">
        <f>'таблиця1.1'!I263+'таблиця1.2'!I263</f>
        <v>0</v>
      </c>
      <c r="J263" s="19">
        <f>'таблиця1.1'!J263+'таблиця1.2'!J263</f>
        <v>0</v>
      </c>
      <c r="K263" s="19">
        <f>'таблиця1.1'!K263+'таблиця1.2'!K263</f>
        <v>0</v>
      </c>
      <c r="L263" s="19">
        <f>'таблиця1.1'!L263+'таблиця1.2'!L263</f>
        <v>0</v>
      </c>
      <c r="M263" s="19">
        <f>'таблиця1.1'!M263+'таблиця1.2'!M263</f>
        <v>0</v>
      </c>
      <c r="N263" s="19">
        <f>'таблиця1.1'!N263+'таблиця1.2'!N263</f>
        <v>0</v>
      </c>
      <c r="O263" s="19">
        <f>'таблиця1.1'!O263+'таблиця1.2'!O263</f>
        <v>0</v>
      </c>
      <c r="P263" s="19">
        <f>'таблиця1.1'!P263+'таблиця1.2'!P263</f>
        <v>0</v>
      </c>
      <c r="Q263" s="19">
        <f>'таблиця1.1'!Q263+'таблиця1.2'!Q263</f>
        <v>0</v>
      </c>
      <c r="R263" s="19">
        <f>'таблиця1.1'!R263+'таблиця1.2'!R263</f>
        <v>0</v>
      </c>
      <c r="S263" s="19">
        <f>'таблиця1.1'!S263+'таблиця1.2'!S263</f>
        <v>0</v>
      </c>
      <c r="T263" s="19">
        <f>'таблиця1.1'!T263+'таблиця1.2'!T263</f>
        <v>0</v>
      </c>
      <c r="U263" s="19">
        <f>'таблиця1.1'!U263+'таблиця1.2'!U263</f>
        <v>0</v>
      </c>
      <c r="V263" s="19">
        <f>'таблиця1.1'!V263+'таблиця1.2'!V263</f>
        <v>0</v>
      </c>
      <c r="W263" s="19">
        <f>'таблиця1.1'!W263+'таблиця1.2'!W263</f>
        <v>0</v>
      </c>
    </row>
    <row r="264" spans="1:23" ht="11.25" customHeight="1">
      <c r="A264" s="41">
        <v>2000</v>
      </c>
      <c r="B264" s="43" t="s">
        <v>18</v>
      </c>
      <c r="C264" s="41">
        <f aca="true" t="shared" si="72" ref="C264:W264">C265+C271</f>
        <v>26</v>
      </c>
      <c r="D264" s="41">
        <f t="shared" si="72"/>
        <v>0</v>
      </c>
      <c r="E264" s="41">
        <f t="shared" si="72"/>
        <v>11</v>
      </c>
      <c r="F264" s="41">
        <f t="shared" si="72"/>
        <v>11</v>
      </c>
      <c r="G264" s="41">
        <f t="shared" si="72"/>
        <v>0</v>
      </c>
      <c r="H264" s="41">
        <f t="shared" si="72"/>
        <v>0</v>
      </c>
      <c r="I264" s="41">
        <f t="shared" si="72"/>
        <v>0</v>
      </c>
      <c r="J264" s="41">
        <f t="shared" si="72"/>
        <v>0</v>
      </c>
      <c r="K264" s="41">
        <f t="shared" si="72"/>
        <v>0</v>
      </c>
      <c r="L264" s="41">
        <f t="shared" si="72"/>
        <v>0</v>
      </c>
      <c r="M264" s="41">
        <f t="shared" si="72"/>
        <v>0</v>
      </c>
      <c r="N264" s="41">
        <f t="shared" si="72"/>
        <v>0</v>
      </c>
      <c r="O264" s="41">
        <f t="shared" si="72"/>
        <v>0</v>
      </c>
      <c r="P264" s="41">
        <f t="shared" si="72"/>
        <v>0.112</v>
      </c>
      <c r="Q264" s="41">
        <f t="shared" si="72"/>
        <v>0</v>
      </c>
      <c r="R264" s="41">
        <f t="shared" si="72"/>
        <v>1</v>
      </c>
      <c r="S264" s="41">
        <f t="shared" si="72"/>
        <v>0.112</v>
      </c>
      <c r="T264" s="41">
        <f t="shared" si="72"/>
        <v>0</v>
      </c>
      <c r="U264" s="41">
        <f t="shared" si="72"/>
        <v>0</v>
      </c>
      <c r="V264" s="41">
        <f t="shared" si="72"/>
        <v>0</v>
      </c>
      <c r="W264" s="41">
        <f t="shared" si="72"/>
        <v>0</v>
      </c>
    </row>
    <row r="265" spans="1:23" ht="12.75">
      <c r="A265" s="41"/>
      <c r="B265" s="56" t="s">
        <v>125</v>
      </c>
      <c r="C265" s="19">
        <f>C266+C267+C268+C269+C270</f>
        <v>8</v>
      </c>
      <c r="D265" s="19">
        <f aca="true" t="shared" si="73" ref="D265:W265">D266+D267+D268+D269+D270</f>
        <v>0</v>
      </c>
      <c r="E265" s="19">
        <f t="shared" si="73"/>
        <v>1</v>
      </c>
      <c r="F265" s="19">
        <f t="shared" si="73"/>
        <v>1</v>
      </c>
      <c r="G265" s="19">
        <f t="shared" si="73"/>
        <v>0</v>
      </c>
      <c r="H265" s="19">
        <f t="shared" si="73"/>
        <v>0</v>
      </c>
      <c r="I265" s="19">
        <f t="shared" si="73"/>
        <v>0</v>
      </c>
      <c r="J265" s="19">
        <f t="shared" si="73"/>
        <v>0</v>
      </c>
      <c r="K265" s="19">
        <f t="shared" si="73"/>
        <v>0</v>
      </c>
      <c r="L265" s="19">
        <f t="shared" si="73"/>
        <v>0</v>
      </c>
      <c r="M265" s="19">
        <f t="shared" si="73"/>
        <v>0</v>
      </c>
      <c r="N265" s="19">
        <f t="shared" si="73"/>
        <v>0</v>
      </c>
      <c r="O265" s="19">
        <f t="shared" si="73"/>
        <v>0</v>
      </c>
      <c r="P265" s="19">
        <f t="shared" si="73"/>
        <v>0.112</v>
      </c>
      <c r="Q265" s="19">
        <f t="shared" si="73"/>
        <v>0</v>
      </c>
      <c r="R265" s="19">
        <f t="shared" si="73"/>
        <v>1</v>
      </c>
      <c r="S265" s="19">
        <f t="shared" si="73"/>
        <v>0.112</v>
      </c>
      <c r="T265" s="19">
        <f t="shared" si="73"/>
        <v>0</v>
      </c>
      <c r="U265" s="19">
        <f t="shared" si="73"/>
        <v>0</v>
      </c>
      <c r="V265" s="19">
        <f t="shared" si="73"/>
        <v>0</v>
      </c>
      <c r="W265" s="19">
        <f t="shared" si="73"/>
        <v>0</v>
      </c>
    </row>
    <row r="266" spans="1:23" ht="12.75" hidden="1">
      <c r="A266" s="41"/>
      <c r="B266" s="56" t="s">
        <v>127</v>
      </c>
      <c r="C266" s="19">
        <v>1</v>
      </c>
      <c r="D266" s="19"/>
      <c r="E266" s="19">
        <v>1</v>
      </c>
      <c r="F266" s="19">
        <v>1</v>
      </c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</row>
    <row r="267" spans="1:23" ht="12.75" hidden="1">
      <c r="A267" s="41"/>
      <c r="B267" s="56" t="s">
        <v>131</v>
      </c>
      <c r="C267" s="19">
        <v>3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</row>
    <row r="268" spans="1:23" ht="12.75" hidden="1">
      <c r="A268" s="41"/>
      <c r="B268" s="56" t="s">
        <v>137</v>
      </c>
      <c r="C268" s="19">
        <v>1</v>
      </c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>
        <v>0.112</v>
      </c>
      <c r="Q268" s="19"/>
      <c r="R268" s="19">
        <v>1</v>
      </c>
      <c r="S268" s="19">
        <v>0.112</v>
      </c>
      <c r="T268" s="19"/>
      <c r="U268" s="19"/>
      <c r="V268" s="19"/>
      <c r="W268" s="19"/>
    </row>
    <row r="269" spans="1:23" ht="12.75" hidden="1">
      <c r="A269" s="41"/>
      <c r="B269" s="56" t="s">
        <v>144</v>
      </c>
      <c r="C269" s="19">
        <v>2</v>
      </c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</row>
    <row r="270" spans="1:23" ht="12.75" hidden="1">
      <c r="A270" s="41"/>
      <c r="B270" s="56" t="s">
        <v>151</v>
      </c>
      <c r="C270" s="19">
        <f>'таблиця1.1'!C270+'таблиця1.2'!C270</f>
        <v>1</v>
      </c>
      <c r="D270" s="19">
        <f>'таблиця1.1'!D270+'таблиця1.2'!D270</f>
        <v>0</v>
      </c>
      <c r="E270" s="19">
        <f>'таблиця1.1'!E270+'таблиця1.2'!E270</f>
        <v>0</v>
      </c>
      <c r="F270" s="19">
        <f>'таблиця1.1'!F270+'таблиця1.2'!F270</f>
        <v>0</v>
      </c>
      <c r="G270" s="19">
        <f>'таблиця1.1'!G270+'таблиця1.2'!G270</f>
        <v>0</v>
      </c>
      <c r="H270" s="19">
        <f>'таблиця1.1'!H270+'таблиця1.2'!H270</f>
        <v>0</v>
      </c>
      <c r="I270" s="19">
        <f>'таблиця1.1'!I270+'таблиця1.2'!I270</f>
        <v>0</v>
      </c>
      <c r="J270" s="19">
        <f>'таблиця1.1'!J270+'таблиця1.2'!J270</f>
        <v>0</v>
      </c>
      <c r="K270" s="19">
        <f>'таблиця1.1'!K270+'таблиця1.2'!K270</f>
        <v>0</v>
      </c>
      <c r="L270" s="19">
        <f>'таблиця1.1'!L270+'таблиця1.2'!L270</f>
        <v>0</v>
      </c>
      <c r="M270" s="19">
        <f>'таблиця1.1'!M270+'таблиця1.2'!M270</f>
        <v>0</v>
      </c>
      <c r="N270" s="19">
        <f>'таблиця1.1'!N270+'таблиця1.2'!N270</f>
        <v>0</v>
      </c>
      <c r="O270" s="19">
        <f>'таблиця1.1'!O270+'таблиця1.2'!O270</f>
        <v>0</v>
      </c>
      <c r="P270" s="19">
        <f>'таблиця1.1'!P270+'таблиця1.2'!P270</f>
        <v>0</v>
      </c>
      <c r="Q270" s="19">
        <f>'таблиця1.1'!Q270+'таблиця1.2'!Q270</f>
        <v>0</v>
      </c>
      <c r="R270" s="19">
        <f>'таблиця1.1'!R270+'таблиця1.2'!R270</f>
        <v>0</v>
      </c>
      <c r="S270" s="19">
        <f>'таблиця1.1'!S270+'таблиця1.2'!S270</f>
        <v>0</v>
      </c>
      <c r="T270" s="19">
        <f>'таблиця1.1'!T270+'таблиця1.2'!T270</f>
        <v>0</v>
      </c>
      <c r="U270" s="19">
        <f>'таблиця1.1'!U270+'таблиця1.2'!U270</f>
        <v>0</v>
      </c>
      <c r="V270" s="19">
        <f>'таблиця1.1'!V270+'таблиця1.2'!V270</f>
        <v>0</v>
      </c>
      <c r="W270" s="19">
        <f>'таблиця1.1'!W270+'таблиця1.2'!W270</f>
        <v>0</v>
      </c>
    </row>
    <row r="271" spans="1:23" ht="12.75">
      <c r="A271" s="41"/>
      <c r="B271" s="56" t="s">
        <v>126</v>
      </c>
      <c r="C271" s="19">
        <f>C272+C273+C274+C275+C276</f>
        <v>18</v>
      </c>
      <c r="D271" s="19">
        <f aca="true" t="shared" si="74" ref="D271:W271">D272+D273+D274+D275+D276</f>
        <v>0</v>
      </c>
      <c r="E271" s="19">
        <f t="shared" si="74"/>
        <v>10</v>
      </c>
      <c r="F271" s="19">
        <f t="shared" si="74"/>
        <v>10</v>
      </c>
      <c r="G271" s="19">
        <f t="shared" si="74"/>
        <v>0</v>
      </c>
      <c r="H271" s="19">
        <f t="shared" si="74"/>
        <v>0</v>
      </c>
      <c r="I271" s="19">
        <f t="shared" si="74"/>
        <v>0</v>
      </c>
      <c r="J271" s="19">
        <f t="shared" si="74"/>
        <v>0</v>
      </c>
      <c r="K271" s="19">
        <f t="shared" si="74"/>
        <v>0</v>
      </c>
      <c r="L271" s="19">
        <f t="shared" si="74"/>
        <v>0</v>
      </c>
      <c r="M271" s="19">
        <f t="shared" si="74"/>
        <v>0</v>
      </c>
      <c r="N271" s="19">
        <f t="shared" si="74"/>
        <v>0</v>
      </c>
      <c r="O271" s="19">
        <f t="shared" si="74"/>
        <v>0</v>
      </c>
      <c r="P271" s="19">
        <f t="shared" si="74"/>
        <v>0</v>
      </c>
      <c r="Q271" s="19">
        <f t="shared" si="74"/>
        <v>0</v>
      </c>
      <c r="R271" s="19">
        <f t="shared" si="74"/>
        <v>0</v>
      </c>
      <c r="S271" s="19">
        <f t="shared" si="74"/>
        <v>0</v>
      </c>
      <c r="T271" s="19">
        <f t="shared" si="74"/>
        <v>0</v>
      </c>
      <c r="U271" s="19">
        <f t="shared" si="74"/>
        <v>0</v>
      </c>
      <c r="V271" s="19">
        <f t="shared" si="74"/>
        <v>0</v>
      </c>
      <c r="W271" s="19">
        <f t="shared" si="74"/>
        <v>0</v>
      </c>
    </row>
    <row r="272" spans="1:23" ht="12.75" hidden="1">
      <c r="A272" s="41"/>
      <c r="B272" s="56" t="s">
        <v>127</v>
      </c>
      <c r="C272" s="19">
        <v>2</v>
      </c>
      <c r="D272" s="19"/>
      <c r="E272" s="19">
        <v>1</v>
      </c>
      <c r="F272" s="19">
        <v>1</v>
      </c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</row>
    <row r="273" spans="1:23" ht="12.75" hidden="1">
      <c r="A273" s="41"/>
      <c r="B273" s="56" t="s">
        <v>131</v>
      </c>
      <c r="C273" s="19">
        <v>4</v>
      </c>
      <c r="D273" s="19"/>
      <c r="E273" s="19">
        <v>2</v>
      </c>
      <c r="F273" s="19">
        <v>2</v>
      </c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</row>
    <row r="274" spans="1:23" ht="12.75" hidden="1">
      <c r="A274" s="41"/>
      <c r="B274" s="56" t="s">
        <v>137</v>
      </c>
      <c r="C274" s="19">
        <v>3</v>
      </c>
      <c r="D274" s="19"/>
      <c r="E274" s="19">
        <v>1</v>
      </c>
      <c r="F274" s="19">
        <v>1</v>
      </c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</row>
    <row r="275" spans="1:23" ht="12.75" hidden="1">
      <c r="A275" s="41"/>
      <c r="B275" s="56" t="s">
        <v>144</v>
      </c>
      <c r="C275" s="19">
        <v>6</v>
      </c>
      <c r="D275" s="19"/>
      <c r="E275" s="19">
        <v>3</v>
      </c>
      <c r="F275" s="19">
        <v>3</v>
      </c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</row>
    <row r="276" spans="1:23" ht="12.75" hidden="1">
      <c r="A276" s="41"/>
      <c r="B276" s="56" t="s">
        <v>151</v>
      </c>
      <c r="C276" s="19">
        <f>'таблиця1.1'!C276+'таблиця1.2'!C276</f>
        <v>3</v>
      </c>
      <c r="D276" s="19">
        <f>'таблиця1.1'!D276+'таблиця1.2'!D276</f>
        <v>0</v>
      </c>
      <c r="E276" s="19">
        <f>'таблиця1.1'!E276+'таблиця1.2'!E276</f>
        <v>3</v>
      </c>
      <c r="F276" s="19">
        <f>'таблиця1.1'!F276+'таблиця1.2'!F276</f>
        <v>3</v>
      </c>
      <c r="G276" s="19">
        <f>'таблиця1.1'!G276+'таблиця1.2'!G276</f>
        <v>0</v>
      </c>
      <c r="H276" s="19">
        <f>'таблиця1.1'!H276+'таблиця1.2'!H276</f>
        <v>0</v>
      </c>
      <c r="I276" s="19">
        <f>'таблиця1.1'!I276+'таблиця1.2'!I276</f>
        <v>0</v>
      </c>
      <c r="J276" s="19">
        <f>'таблиця1.1'!J276+'таблиця1.2'!J276</f>
        <v>0</v>
      </c>
      <c r="K276" s="19">
        <f>'таблиця1.1'!K276+'таблиця1.2'!K276</f>
        <v>0</v>
      </c>
      <c r="L276" s="19">
        <f>'таблиця1.1'!L276+'таблиця1.2'!L276</f>
        <v>0</v>
      </c>
      <c r="M276" s="19">
        <f>'таблиця1.1'!M276+'таблиця1.2'!M276</f>
        <v>0</v>
      </c>
      <c r="N276" s="19">
        <f>'таблиця1.1'!N276+'таблиця1.2'!N276</f>
        <v>0</v>
      </c>
      <c r="O276" s="19">
        <f>'таблиця1.1'!O276+'таблиця1.2'!O276</f>
        <v>0</v>
      </c>
      <c r="P276" s="19">
        <f>'таблиця1.1'!P276+'таблиця1.2'!P276</f>
        <v>0</v>
      </c>
      <c r="Q276" s="19">
        <f>'таблиця1.1'!Q276+'таблиця1.2'!Q276</f>
        <v>0</v>
      </c>
      <c r="R276" s="19">
        <f>'таблиця1.1'!R276+'таблиця1.2'!R276</f>
        <v>0</v>
      </c>
      <c r="S276" s="19">
        <f>'таблиця1.1'!S276+'таблиця1.2'!S276</f>
        <v>0</v>
      </c>
      <c r="T276" s="19">
        <f>'таблиця1.1'!T276+'таблиця1.2'!T276</f>
        <v>0</v>
      </c>
      <c r="U276" s="19">
        <f>'таблиця1.1'!U276+'таблиця1.2'!U276</f>
        <v>0</v>
      </c>
      <c r="V276" s="19">
        <f>'таблиця1.1'!V276+'таблиця1.2'!V276</f>
        <v>0</v>
      </c>
      <c r="W276" s="19">
        <f>'таблиця1.1'!W276+'таблиця1.2'!W276</f>
        <v>0</v>
      </c>
    </row>
    <row r="277" spans="1:23" s="17" customFormat="1" ht="19.5" customHeight="1">
      <c r="A277" s="41">
        <v>2100</v>
      </c>
      <c r="B277" s="46" t="s">
        <v>106</v>
      </c>
      <c r="C277" s="41">
        <f aca="true" t="shared" si="75" ref="C277:W277">C278+C284</f>
        <v>0</v>
      </c>
      <c r="D277" s="41">
        <f t="shared" si="75"/>
        <v>0</v>
      </c>
      <c r="E277" s="41">
        <f t="shared" si="75"/>
        <v>1</v>
      </c>
      <c r="F277" s="41">
        <f t="shared" si="75"/>
        <v>0</v>
      </c>
      <c r="G277" s="41">
        <f t="shared" si="75"/>
        <v>1</v>
      </c>
      <c r="H277" s="41">
        <f t="shared" si="75"/>
        <v>0</v>
      </c>
      <c r="I277" s="41">
        <f t="shared" si="75"/>
        <v>0.051</v>
      </c>
      <c r="J277" s="41">
        <f t="shared" si="75"/>
        <v>0.051</v>
      </c>
      <c r="K277" s="41">
        <f t="shared" si="75"/>
        <v>0</v>
      </c>
      <c r="L277" s="41">
        <f t="shared" si="75"/>
        <v>0</v>
      </c>
      <c r="M277" s="41">
        <f t="shared" si="75"/>
        <v>0</v>
      </c>
      <c r="N277" s="41">
        <f t="shared" si="75"/>
        <v>0</v>
      </c>
      <c r="O277" s="41">
        <f t="shared" si="75"/>
        <v>0</v>
      </c>
      <c r="P277" s="41">
        <f t="shared" si="75"/>
        <v>0</v>
      </c>
      <c r="Q277" s="41">
        <f t="shared" si="75"/>
        <v>0</v>
      </c>
      <c r="R277" s="41">
        <f t="shared" si="75"/>
        <v>0</v>
      </c>
      <c r="S277" s="41">
        <f t="shared" si="75"/>
        <v>0</v>
      </c>
      <c r="T277" s="41">
        <f t="shared" si="75"/>
        <v>0</v>
      </c>
      <c r="U277" s="41">
        <f t="shared" si="75"/>
        <v>0</v>
      </c>
      <c r="V277" s="41">
        <f t="shared" si="75"/>
        <v>0</v>
      </c>
      <c r="W277" s="41">
        <f t="shared" si="75"/>
        <v>0</v>
      </c>
    </row>
    <row r="278" spans="1:23" ht="12.75">
      <c r="A278" s="19"/>
      <c r="B278" s="56" t="s">
        <v>125</v>
      </c>
      <c r="C278" s="50">
        <f>C279+C280+C281+C282+C283</f>
        <v>0</v>
      </c>
      <c r="D278" s="50">
        <f aca="true" t="shared" si="76" ref="D278:W278">D279+D280+D281+D282+D283</f>
        <v>0</v>
      </c>
      <c r="E278" s="50">
        <f t="shared" si="76"/>
        <v>0</v>
      </c>
      <c r="F278" s="50">
        <f t="shared" si="76"/>
        <v>0</v>
      </c>
      <c r="G278" s="50">
        <f t="shared" si="76"/>
        <v>0</v>
      </c>
      <c r="H278" s="50">
        <f t="shared" si="76"/>
        <v>0</v>
      </c>
      <c r="I278" s="50">
        <f t="shared" si="76"/>
        <v>0</v>
      </c>
      <c r="J278" s="50">
        <f t="shared" si="76"/>
        <v>0</v>
      </c>
      <c r="K278" s="50">
        <f t="shared" si="76"/>
        <v>0</v>
      </c>
      <c r="L278" s="50">
        <f t="shared" si="76"/>
        <v>0</v>
      </c>
      <c r="M278" s="50">
        <f t="shared" si="76"/>
        <v>0</v>
      </c>
      <c r="N278" s="50">
        <f t="shared" si="76"/>
        <v>0</v>
      </c>
      <c r="O278" s="50">
        <f t="shared" si="76"/>
        <v>0</v>
      </c>
      <c r="P278" s="50">
        <f t="shared" si="76"/>
        <v>0</v>
      </c>
      <c r="Q278" s="50">
        <f t="shared" si="76"/>
        <v>0</v>
      </c>
      <c r="R278" s="50">
        <f t="shared" si="76"/>
        <v>0</v>
      </c>
      <c r="S278" s="50">
        <f t="shared" si="76"/>
        <v>0</v>
      </c>
      <c r="T278" s="50">
        <f t="shared" si="76"/>
        <v>0</v>
      </c>
      <c r="U278" s="50">
        <f t="shared" si="76"/>
        <v>0</v>
      </c>
      <c r="V278" s="50">
        <f t="shared" si="76"/>
        <v>0</v>
      </c>
      <c r="W278" s="50">
        <f t="shared" si="76"/>
        <v>0</v>
      </c>
    </row>
    <row r="279" spans="1:23" ht="12.75" hidden="1">
      <c r="A279" s="19"/>
      <c r="B279" s="56" t="s">
        <v>127</v>
      </c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</row>
    <row r="280" spans="1:23" ht="12.75" hidden="1">
      <c r="A280" s="19"/>
      <c r="B280" s="56" t="s">
        <v>131</v>
      </c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</row>
    <row r="281" spans="1:23" ht="12.75" hidden="1">
      <c r="A281" s="19"/>
      <c r="B281" s="56" t="s">
        <v>137</v>
      </c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</row>
    <row r="282" spans="1:23" ht="12.75" hidden="1">
      <c r="A282" s="19"/>
      <c r="B282" s="56" t="s">
        <v>144</v>
      </c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</row>
    <row r="283" spans="1:23" ht="12.75" hidden="1">
      <c r="A283" s="19"/>
      <c r="B283" s="56" t="s">
        <v>151</v>
      </c>
      <c r="C283" s="19">
        <f>'таблиця1.1'!C283+'таблиця1.2'!C283</f>
        <v>0</v>
      </c>
      <c r="D283" s="19">
        <f>'таблиця1.1'!D283+'таблиця1.2'!D283</f>
        <v>0</v>
      </c>
      <c r="E283" s="19">
        <f>'таблиця1.1'!E283+'таблиця1.2'!E283</f>
        <v>0</v>
      </c>
      <c r="F283" s="19">
        <f>'таблиця1.1'!F283+'таблиця1.2'!F283</f>
        <v>0</v>
      </c>
      <c r="G283" s="19">
        <f>'таблиця1.1'!G283+'таблиця1.2'!G283</f>
        <v>0</v>
      </c>
      <c r="H283" s="19">
        <f>'таблиця1.1'!H283+'таблиця1.2'!H283</f>
        <v>0</v>
      </c>
      <c r="I283" s="19">
        <f>'таблиця1.1'!I283+'таблиця1.2'!I283</f>
        <v>0</v>
      </c>
      <c r="J283" s="19">
        <f>'таблиця1.1'!J283+'таблиця1.2'!J283</f>
        <v>0</v>
      </c>
      <c r="K283" s="19">
        <f>'таблиця1.1'!K283+'таблиця1.2'!K283</f>
        <v>0</v>
      </c>
      <c r="L283" s="19">
        <f>'таблиця1.1'!L283+'таблиця1.2'!L283</f>
        <v>0</v>
      </c>
      <c r="M283" s="19">
        <f>'таблиця1.1'!M283+'таблиця1.2'!M283</f>
        <v>0</v>
      </c>
      <c r="N283" s="19">
        <f>'таблиця1.1'!N283+'таблиця1.2'!N283</f>
        <v>0</v>
      </c>
      <c r="O283" s="19">
        <f>'таблиця1.1'!O283+'таблиця1.2'!O283</f>
        <v>0</v>
      </c>
      <c r="P283" s="19">
        <f>'таблиця1.1'!P283+'таблиця1.2'!P283</f>
        <v>0</v>
      </c>
      <c r="Q283" s="19">
        <f>'таблиця1.1'!Q283+'таблиця1.2'!Q283</f>
        <v>0</v>
      </c>
      <c r="R283" s="19">
        <f>'таблиця1.1'!R283+'таблиця1.2'!R283</f>
        <v>0</v>
      </c>
      <c r="S283" s="19">
        <f>'таблиця1.1'!S283+'таблиця1.2'!S283</f>
        <v>0</v>
      </c>
      <c r="T283" s="19">
        <f>'таблиця1.1'!T283+'таблиця1.2'!T283</f>
        <v>0</v>
      </c>
      <c r="U283" s="19">
        <f>'таблиця1.1'!U283+'таблиця1.2'!U283</f>
        <v>0</v>
      </c>
      <c r="V283" s="19">
        <f>'таблиця1.1'!V283+'таблиця1.2'!V283</f>
        <v>0</v>
      </c>
      <c r="W283" s="19">
        <f>'таблиця1.1'!W283+'таблиця1.2'!W283</f>
        <v>0</v>
      </c>
    </row>
    <row r="284" spans="1:23" ht="12.75">
      <c r="A284" s="19"/>
      <c r="B284" s="56" t="s">
        <v>126</v>
      </c>
      <c r="C284" s="50">
        <f>C285+C286+C287+C288+C289</f>
        <v>0</v>
      </c>
      <c r="D284" s="50">
        <f aca="true" t="shared" si="77" ref="D284:W284">D285+D286+D287+D288+D289</f>
        <v>0</v>
      </c>
      <c r="E284" s="50">
        <f t="shared" si="77"/>
        <v>1</v>
      </c>
      <c r="F284" s="50">
        <f t="shared" si="77"/>
        <v>0</v>
      </c>
      <c r="G284" s="50">
        <f t="shared" si="77"/>
        <v>1</v>
      </c>
      <c r="H284" s="50">
        <f t="shared" si="77"/>
        <v>0</v>
      </c>
      <c r="I284" s="50">
        <f t="shared" si="77"/>
        <v>0.051</v>
      </c>
      <c r="J284" s="50">
        <f t="shared" si="77"/>
        <v>0.051</v>
      </c>
      <c r="K284" s="50">
        <f t="shared" si="77"/>
        <v>0</v>
      </c>
      <c r="L284" s="50">
        <f t="shared" si="77"/>
        <v>0</v>
      </c>
      <c r="M284" s="50">
        <f t="shared" si="77"/>
        <v>0</v>
      </c>
      <c r="N284" s="50">
        <f t="shared" si="77"/>
        <v>0</v>
      </c>
      <c r="O284" s="50">
        <f t="shared" si="77"/>
        <v>0</v>
      </c>
      <c r="P284" s="50">
        <f t="shared" si="77"/>
        <v>0</v>
      </c>
      <c r="Q284" s="50">
        <f t="shared" si="77"/>
        <v>0</v>
      </c>
      <c r="R284" s="50">
        <f t="shared" si="77"/>
        <v>0</v>
      </c>
      <c r="S284" s="50">
        <f t="shared" si="77"/>
        <v>0</v>
      </c>
      <c r="T284" s="50">
        <f t="shared" si="77"/>
        <v>0</v>
      </c>
      <c r="U284" s="50">
        <f t="shared" si="77"/>
        <v>0</v>
      </c>
      <c r="V284" s="50">
        <f t="shared" si="77"/>
        <v>0</v>
      </c>
      <c r="W284" s="50">
        <f t="shared" si="77"/>
        <v>0</v>
      </c>
    </row>
    <row r="285" spans="1:23" ht="12.75" hidden="1">
      <c r="A285" s="19"/>
      <c r="B285" s="56" t="s">
        <v>127</v>
      </c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</row>
    <row r="286" spans="1:23" ht="12.75" hidden="1">
      <c r="A286" s="19"/>
      <c r="B286" s="61" t="s">
        <v>131</v>
      </c>
      <c r="C286" s="58"/>
      <c r="D286" s="58"/>
      <c r="E286" s="58">
        <v>1</v>
      </c>
      <c r="F286" s="58"/>
      <c r="G286" s="58">
        <v>1</v>
      </c>
      <c r="H286" s="58"/>
      <c r="I286" s="58">
        <v>0.051</v>
      </c>
      <c r="J286" s="58">
        <v>0.051</v>
      </c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</row>
    <row r="287" spans="1:23" ht="12.75" hidden="1">
      <c r="A287" s="19"/>
      <c r="B287" s="61" t="s">
        <v>137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ht="12.75" hidden="1">
      <c r="A288" s="19"/>
      <c r="B288" s="61" t="s">
        <v>144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ht="12.75" hidden="1">
      <c r="A289" s="19"/>
      <c r="B289" s="61" t="s">
        <v>151</v>
      </c>
      <c r="C289" s="19">
        <f>'таблиця1.1'!C289+'таблиця1.2'!C289</f>
        <v>0</v>
      </c>
      <c r="D289" s="19">
        <f>'таблиця1.1'!D289+'таблиця1.2'!D289</f>
        <v>0</v>
      </c>
      <c r="E289" s="19">
        <f>'таблиця1.1'!E289+'таблиця1.2'!E289</f>
        <v>0</v>
      </c>
      <c r="F289" s="19">
        <f>'таблиця1.1'!F289+'таблиця1.2'!F289</f>
        <v>0</v>
      </c>
      <c r="G289" s="19">
        <f>'таблиця1.1'!G289+'таблиця1.2'!G289</f>
        <v>0</v>
      </c>
      <c r="H289" s="19">
        <f>'таблиця1.1'!H289+'таблиця1.2'!H289</f>
        <v>0</v>
      </c>
      <c r="I289" s="19">
        <f>'таблиця1.1'!I289+'таблиця1.2'!I289</f>
        <v>0</v>
      </c>
      <c r="J289" s="19">
        <f>'таблиця1.1'!J289+'таблиця1.2'!J289</f>
        <v>0</v>
      </c>
      <c r="K289" s="19">
        <f>'таблиця1.1'!K289+'таблиця1.2'!K289</f>
        <v>0</v>
      </c>
      <c r="L289" s="19">
        <f>'таблиця1.1'!L289+'таблиця1.2'!L289</f>
        <v>0</v>
      </c>
      <c r="M289" s="19">
        <f>'таблиця1.1'!M289+'таблиця1.2'!M289</f>
        <v>0</v>
      </c>
      <c r="N289" s="19">
        <f>'таблиця1.1'!N289+'таблиця1.2'!N289</f>
        <v>0</v>
      </c>
      <c r="O289" s="19">
        <f>'таблиця1.1'!O289+'таблиця1.2'!O289</f>
        <v>0</v>
      </c>
      <c r="P289" s="19">
        <f>'таблиця1.1'!P289+'таблиця1.2'!P289</f>
        <v>0</v>
      </c>
      <c r="Q289" s="19">
        <f>'таблиця1.1'!Q289+'таблиця1.2'!Q289</f>
        <v>0</v>
      </c>
      <c r="R289" s="19">
        <f>'таблиця1.1'!R289+'таблиця1.2'!R289</f>
        <v>0</v>
      </c>
      <c r="S289" s="19">
        <f>'таблиця1.1'!S289+'таблиця1.2'!S289</f>
        <v>0</v>
      </c>
      <c r="T289" s="19">
        <f>'таблиця1.1'!T289+'таблиця1.2'!T289</f>
        <v>0</v>
      </c>
      <c r="U289" s="19">
        <f>'таблиця1.1'!U289+'таблиця1.2'!U289</f>
        <v>0</v>
      </c>
      <c r="V289" s="19">
        <f>'таблиця1.1'!V289+'таблиця1.2'!V289</f>
        <v>0</v>
      </c>
      <c r="W289" s="19">
        <f>'таблиця1.1'!W289+'таблиця1.2'!W289</f>
        <v>0</v>
      </c>
    </row>
    <row r="290" ht="12.75">
      <c r="B290" s="3" t="s">
        <v>148</v>
      </c>
    </row>
    <row r="291" ht="12.75">
      <c r="B291" s="3" t="s">
        <v>149</v>
      </c>
    </row>
  </sheetData>
  <sheetProtection/>
  <mergeCells count="29">
    <mergeCell ref="T6:U6"/>
    <mergeCell ref="M6:M7"/>
    <mergeCell ref="N6:N7"/>
    <mergeCell ref="O5:O7"/>
    <mergeCell ref="P5:Q5"/>
    <mergeCell ref="C6:C7"/>
    <mergeCell ref="D6:D7"/>
    <mergeCell ref="E6:E7"/>
    <mergeCell ref="F6:F7"/>
    <mergeCell ref="G6:G7"/>
    <mergeCell ref="W6:W7"/>
    <mergeCell ref="C5:D5"/>
    <mergeCell ref="E5:F5"/>
    <mergeCell ref="G5:H5"/>
    <mergeCell ref="I5:J5"/>
    <mergeCell ref="K5:N5"/>
    <mergeCell ref="R5:U5"/>
    <mergeCell ref="V5:W5"/>
    <mergeCell ref="V6:V7"/>
    <mergeCell ref="R6:S6"/>
    <mergeCell ref="K6:K7"/>
    <mergeCell ref="L6:L7"/>
    <mergeCell ref="P6:P7"/>
    <mergeCell ref="Q6:Q7"/>
    <mergeCell ref="B5:B7"/>
    <mergeCell ref="A5:A7"/>
    <mergeCell ref="H6:H7"/>
    <mergeCell ref="I6:I7"/>
    <mergeCell ref="J6:J7"/>
  </mergeCells>
  <printOptions/>
  <pageMargins left="0.1968503937007874" right="0.1968503937007874" top="0.5118110236220472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2"/>
  <sheetViews>
    <sheetView tabSelected="1" zoomScale="130" zoomScaleNormal="130" zoomScalePageLayoutView="149" workbookViewId="0" topLeftCell="A4">
      <selection activeCell="J38" sqref="J38"/>
    </sheetView>
  </sheetViews>
  <sheetFormatPr defaultColWidth="9.00390625" defaultRowHeight="12.75"/>
  <cols>
    <col min="1" max="1" width="5.25390625" style="2" customWidth="1"/>
    <col min="2" max="2" width="28.25390625" style="3" customWidth="1"/>
    <col min="3" max="3" width="5.75390625" style="1" customWidth="1"/>
    <col min="4" max="4" width="3.75390625" style="1" customWidth="1"/>
    <col min="5" max="5" width="5.625" style="1" customWidth="1"/>
    <col min="6" max="6" width="3.75390625" style="1" customWidth="1"/>
    <col min="7" max="7" width="5.625" style="1" customWidth="1"/>
    <col min="8" max="8" width="3.75390625" style="1" customWidth="1"/>
    <col min="9" max="9" width="7.625" style="1" customWidth="1"/>
    <col min="10" max="10" width="8.625" style="1" customWidth="1"/>
    <col min="11" max="15" width="3.75390625" style="1" customWidth="1"/>
    <col min="16" max="16" width="11.00390625" style="1" customWidth="1"/>
    <col min="17" max="18" width="3.75390625" style="1" customWidth="1"/>
    <col min="19" max="19" width="10.75390625" style="1" customWidth="1"/>
    <col min="20" max="20" width="3.75390625" style="1" customWidth="1"/>
    <col min="21" max="21" width="10.00390625" style="1" customWidth="1"/>
    <col min="22" max="23" width="3.75390625" style="1" customWidth="1"/>
    <col min="24" max="16384" width="9.125" style="1" customWidth="1"/>
  </cols>
  <sheetData>
    <row r="1" ht="12.75">
      <c r="U1" s="1" t="s">
        <v>102</v>
      </c>
    </row>
    <row r="2" ht="12.75">
      <c r="A2" s="11" t="s">
        <v>103</v>
      </c>
    </row>
    <row r="3" ht="12.75">
      <c r="A3" s="12" t="s">
        <v>152</v>
      </c>
    </row>
    <row r="4" ht="7.5" customHeight="1">
      <c r="A4" s="12"/>
    </row>
    <row r="5" spans="1:23" ht="39" customHeight="1">
      <c r="A5" s="86" t="s">
        <v>48</v>
      </c>
      <c r="B5" s="85" t="s">
        <v>47</v>
      </c>
      <c r="C5" s="91" t="s">
        <v>39</v>
      </c>
      <c r="D5" s="91"/>
      <c r="E5" s="91" t="s">
        <v>40</v>
      </c>
      <c r="F5" s="91"/>
      <c r="G5" s="92" t="s">
        <v>41</v>
      </c>
      <c r="H5" s="92"/>
      <c r="I5" s="91" t="s">
        <v>42</v>
      </c>
      <c r="J5" s="91"/>
      <c r="K5" s="91" t="s">
        <v>43</v>
      </c>
      <c r="L5" s="91"/>
      <c r="M5" s="91"/>
      <c r="N5" s="91"/>
      <c r="O5" s="95" t="s">
        <v>32</v>
      </c>
      <c r="P5" s="92" t="s">
        <v>44</v>
      </c>
      <c r="Q5" s="92"/>
      <c r="R5" s="91" t="s">
        <v>45</v>
      </c>
      <c r="S5" s="91"/>
      <c r="T5" s="91"/>
      <c r="U5" s="91"/>
      <c r="V5" s="93" t="s">
        <v>46</v>
      </c>
      <c r="W5" s="93"/>
    </row>
    <row r="6" spans="1:23" ht="14.25" customHeight="1">
      <c r="A6" s="86"/>
      <c r="B6" s="85"/>
      <c r="C6" s="87" t="s">
        <v>23</v>
      </c>
      <c r="D6" s="81" t="s">
        <v>24</v>
      </c>
      <c r="E6" s="87" t="s">
        <v>25</v>
      </c>
      <c r="F6" s="81" t="s">
        <v>26</v>
      </c>
      <c r="G6" s="79" t="s">
        <v>23</v>
      </c>
      <c r="H6" s="81" t="s">
        <v>27</v>
      </c>
      <c r="I6" s="87" t="s">
        <v>28</v>
      </c>
      <c r="J6" s="87" t="s">
        <v>29</v>
      </c>
      <c r="K6" s="79" t="s">
        <v>23</v>
      </c>
      <c r="L6" s="81" t="s">
        <v>30</v>
      </c>
      <c r="M6" s="81" t="s">
        <v>104</v>
      </c>
      <c r="N6" s="81" t="s">
        <v>31</v>
      </c>
      <c r="O6" s="96"/>
      <c r="P6" s="79" t="s">
        <v>23</v>
      </c>
      <c r="Q6" s="83" t="s">
        <v>33</v>
      </c>
      <c r="R6" s="94" t="s">
        <v>36</v>
      </c>
      <c r="S6" s="94"/>
      <c r="T6" s="94" t="s">
        <v>29</v>
      </c>
      <c r="U6" s="94"/>
      <c r="V6" s="81" t="s">
        <v>37</v>
      </c>
      <c r="W6" s="89" t="s">
        <v>38</v>
      </c>
    </row>
    <row r="7" spans="1:23" ht="33.75" customHeight="1">
      <c r="A7" s="86"/>
      <c r="B7" s="85"/>
      <c r="C7" s="84"/>
      <c r="D7" s="82"/>
      <c r="E7" s="84"/>
      <c r="F7" s="82"/>
      <c r="G7" s="80"/>
      <c r="H7" s="82"/>
      <c r="I7" s="88"/>
      <c r="J7" s="88"/>
      <c r="K7" s="80"/>
      <c r="L7" s="82"/>
      <c r="M7" s="82"/>
      <c r="N7" s="82"/>
      <c r="O7" s="96"/>
      <c r="P7" s="80"/>
      <c r="Q7" s="84"/>
      <c r="R7" s="37" t="s">
        <v>34</v>
      </c>
      <c r="S7" s="37" t="s">
        <v>35</v>
      </c>
      <c r="T7" s="37" t="s">
        <v>34</v>
      </c>
      <c r="U7" s="37" t="s">
        <v>35</v>
      </c>
      <c r="V7" s="82"/>
      <c r="W7" s="90"/>
    </row>
    <row r="8" spans="1:23" s="4" customFormat="1" ht="11.25">
      <c r="A8" s="38">
        <v>1</v>
      </c>
      <c r="B8" s="39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  <c r="Q8" s="40">
        <v>17</v>
      </c>
      <c r="R8" s="40">
        <v>18</v>
      </c>
      <c r="S8" s="40">
        <v>19</v>
      </c>
      <c r="T8" s="40">
        <v>20</v>
      </c>
      <c r="U8" s="40">
        <v>21</v>
      </c>
      <c r="V8" s="40">
        <v>22</v>
      </c>
      <c r="W8" s="40">
        <v>23</v>
      </c>
    </row>
    <row r="9" spans="1:23" ht="24.75">
      <c r="A9" s="41">
        <v>1000</v>
      </c>
      <c r="B9" s="42" t="s">
        <v>107</v>
      </c>
      <c r="C9" s="41">
        <f aca="true" t="shared" si="0" ref="C9:W9">C22+C53+C94+C107+C120+C133+C186+C212+C238+C264+C277</f>
        <v>721</v>
      </c>
      <c r="D9" s="41">
        <f t="shared" si="0"/>
        <v>0</v>
      </c>
      <c r="E9" s="41">
        <f t="shared" si="0"/>
        <v>646</v>
      </c>
      <c r="F9" s="41">
        <f t="shared" si="0"/>
        <v>24</v>
      </c>
      <c r="G9" s="41">
        <f t="shared" si="0"/>
        <v>622</v>
      </c>
      <c r="H9" s="41">
        <f t="shared" si="0"/>
        <v>0</v>
      </c>
      <c r="I9" s="51">
        <f t="shared" si="0"/>
        <v>173.604</v>
      </c>
      <c r="J9" s="41">
        <f t="shared" si="0"/>
        <v>133.331</v>
      </c>
      <c r="K9" s="41">
        <f t="shared" si="0"/>
        <v>5</v>
      </c>
      <c r="L9" s="41">
        <f t="shared" si="0"/>
        <v>3</v>
      </c>
      <c r="M9" s="41">
        <f t="shared" si="0"/>
        <v>2</v>
      </c>
      <c r="N9" s="41">
        <f t="shared" si="0"/>
        <v>0</v>
      </c>
      <c r="O9" s="41">
        <f t="shared" si="0"/>
        <v>0</v>
      </c>
      <c r="P9" s="41">
        <f t="shared" si="0"/>
        <v>113939.103</v>
      </c>
      <c r="Q9" s="41">
        <f t="shared" si="0"/>
        <v>0</v>
      </c>
      <c r="R9" s="41">
        <f t="shared" si="0"/>
        <v>55</v>
      </c>
      <c r="S9" s="41">
        <f t="shared" si="0"/>
        <v>113939.103</v>
      </c>
      <c r="T9" s="41">
        <f t="shared" si="0"/>
        <v>19</v>
      </c>
      <c r="U9" s="51">
        <f t="shared" si="0"/>
        <v>145.1</v>
      </c>
      <c r="V9" s="41">
        <f t="shared" si="0"/>
        <v>11</v>
      </c>
      <c r="W9" s="41">
        <f t="shared" si="0"/>
        <v>0</v>
      </c>
    </row>
    <row r="10" spans="1:23" ht="12.75">
      <c r="A10" s="41"/>
      <c r="B10" s="56" t="s">
        <v>125</v>
      </c>
      <c r="C10" s="19">
        <f>C11+C12+C13+C14+C15</f>
        <v>480</v>
      </c>
      <c r="D10" s="19">
        <f aca="true" t="shared" si="1" ref="D10:W10">D11+D12+D13+D14+D15</f>
        <v>0</v>
      </c>
      <c r="E10" s="19">
        <f t="shared" si="1"/>
        <v>423</v>
      </c>
      <c r="F10" s="19">
        <f t="shared" si="1"/>
        <v>22</v>
      </c>
      <c r="G10" s="19">
        <f t="shared" si="1"/>
        <v>401</v>
      </c>
      <c r="H10" s="19">
        <f t="shared" si="1"/>
        <v>0</v>
      </c>
      <c r="I10" s="19">
        <f t="shared" si="1"/>
        <v>50.983</v>
      </c>
      <c r="J10" s="19">
        <f t="shared" si="1"/>
        <v>27.540000000000003</v>
      </c>
      <c r="K10" s="19">
        <f t="shared" si="1"/>
        <v>3</v>
      </c>
      <c r="L10" s="19">
        <f t="shared" si="1"/>
        <v>3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113100.555</v>
      </c>
      <c r="Q10" s="19">
        <f t="shared" si="1"/>
        <v>0</v>
      </c>
      <c r="R10" s="19">
        <f t="shared" si="1"/>
        <v>36</v>
      </c>
      <c r="S10" s="19">
        <f t="shared" si="1"/>
        <v>113100.555</v>
      </c>
      <c r="T10" s="19">
        <f t="shared" si="1"/>
        <v>6</v>
      </c>
      <c r="U10" s="19">
        <f t="shared" si="1"/>
        <v>10.507000000000001</v>
      </c>
      <c r="V10" s="19">
        <f t="shared" si="1"/>
        <v>8</v>
      </c>
      <c r="W10" s="19">
        <f t="shared" si="1"/>
        <v>0</v>
      </c>
    </row>
    <row r="11" spans="1:23" ht="12.75" hidden="1">
      <c r="A11" s="41"/>
      <c r="B11" s="56" t="s">
        <v>127</v>
      </c>
      <c r="C11" s="19">
        <f aca="true" t="shared" si="2" ref="C11:W11">C25+C41+C57+C70+C83+C96+C109+C122+C136+C149+C162+C175+C188+C214+C240+C266+C279</f>
        <v>40</v>
      </c>
      <c r="D11" s="19">
        <f t="shared" si="2"/>
        <v>0</v>
      </c>
      <c r="E11" s="19">
        <f t="shared" si="2"/>
        <v>28</v>
      </c>
      <c r="F11" s="19">
        <f t="shared" si="2"/>
        <v>5</v>
      </c>
      <c r="G11" s="19">
        <f t="shared" si="2"/>
        <v>23</v>
      </c>
      <c r="H11" s="19">
        <f t="shared" si="2"/>
        <v>0</v>
      </c>
      <c r="I11" s="19">
        <f t="shared" si="2"/>
        <v>5.286999999999999</v>
      </c>
      <c r="J11" s="19">
        <f t="shared" si="2"/>
        <v>2.04</v>
      </c>
      <c r="K11" s="19">
        <f t="shared" si="2"/>
        <v>0</v>
      </c>
      <c r="L11" s="19">
        <f t="shared" si="2"/>
        <v>0</v>
      </c>
      <c r="M11" s="19">
        <f t="shared" si="2"/>
        <v>0</v>
      </c>
      <c r="N11" s="19">
        <f t="shared" si="2"/>
        <v>0</v>
      </c>
      <c r="O11" s="19">
        <f t="shared" si="2"/>
        <v>0</v>
      </c>
      <c r="P11" s="19">
        <f t="shared" si="2"/>
        <v>2.213</v>
      </c>
      <c r="Q11" s="19">
        <f t="shared" si="2"/>
        <v>0</v>
      </c>
      <c r="R11" s="19">
        <f t="shared" si="2"/>
        <v>1</v>
      </c>
      <c r="S11" s="19">
        <f t="shared" si="2"/>
        <v>2.213</v>
      </c>
      <c r="T11" s="19">
        <f t="shared" si="2"/>
        <v>0</v>
      </c>
      <c r="U11" s="19">
        <f t="shared" si="2"/>
        <v>0</v>
      </c>
      <c r="V11" s="19">
        <f t="shared" si="2"/>
        <v>0</v>
      </c>
      <c r="W11" s="19">
        <f t="shared" si="2"/>
        <v>0</v>
      </c>
    </row>
    <row r="12" spans="1:23" ht="12.75" hidden="1">
      <c r="A12" s="41"/>
      <c r="B12" s="56" t="s">
        <v>131</v>
      </c>
      <c r="C12" s="19">
        <f aca="true" t="shared" si="3" ref="C12:W12">C26+C42+C58+C71+C84+C97+C110+C123+C137+C150+C163+C176+C189+C215+C241+C267+C280</f>
        <v>122</v>
      </c>
      <c r="D12" s="19">
        <f t="shared" si="3"/>
        <v>0</v>
      </c>
      <c r="E12" s="19">
        <f t="shared" si="3"/>
        <v>67</v>
      </c>
      <c r="F12" s="19">
        <f t="shared" si="3"/>
        <v>2</v>
      </c>
      <c r="G12" s="19">
        <f t="shared" si="3"/>
        <v>65</v>
      </c>
      <c r="H12" s="19">
        <f t="shared" si="3"/>
        <v>0</v>
      </c>
      <c r="I12" s="19">
        <f t="shared" si="3"/>
        <v>10.829</v>
      </c>
      <c r="J12" s="19">
        <f t="shared" si="3"/>
        <v>6.953</v>
      </c>
      <c r="K12" s="19">
        <f t="shared" si="3"/>
        <v>3</v>
      </c>
      <c r="L12" s="19">
        <f t="shared" si="3"/>
        <v>3</v>
      </c>
      <c r="M12" s="19">
        <f t="shared" si="3"/>
        <v>0</v>
      </c>
      <c r="N12" s="19">
        <f t="shared" si="3"/>
        <v>0</v>
      </c>
      <c r="O12" s="19">
        <f t="shared" si="3"/>
        <v>0</v>
      </c>
      <c r="P12" s="19">
        <f t="shared" si="3"/>
        <v>208.737</v>
      </c>
      <c r="Q12" s="19">
        <f t="shared" si="3"/>
        <v>0</v>
      </c>
      <c r="R12" s="19">
        <f t="shared" si="3"/>
        <v>6</v>
      </c>
      <c r="S12" s="19">
        <f t="shared" si="3"/>
        <v>208.737</v>
      </c>
      <c r="T12" s="19">
        <f t="shared" si="3"/>
        <v>1</v>
      </c>
      <c r="U12" s="19">
        <f t="shared" si="3"/>
        <v>2.213</v>
      </c>
      <c r="V12" s="19">
        <f t="shared" si="3"/>
        <v>0</v>
      </c>
      <c r="W12" s="19">
        <f t="shared" si="3"/>
        <v>0</v>
      </c>
    </row>
    <row r="13" spans="1:23" ht="12.75" hidden="1">
      <c r="A13" s="41"/>
      <c r="B13" s="56" t="s">
        <v>137</v>
      </c>
      <c r="C13" s="19">
        <f aca="true" t="shared" si="4" ref="C13:W13">C27+C43+C59+C72+C85+C98+C111+C124+C138+C151+C164+C177+C190+C216+C242+C268+C281</f>
        <v>106</v>
      </c>
      <c r="D13" s="19">
        <f t="shared" si="4"/>
        <v>0</v>
      </c>
      <c r="E13" s="19">
        <f t="shared" si="4"/>
        <v>99</v>
      </c>
      <c r="F13" s="19">
        <f t="shared" si="4"/>
        <v>6</v>
      </c>
      <c r="G13" s="19">
        <f t="shared" si="4"/>
        <v>93</v>
      </c>
      <c r="H13" s="19">
        <f t="shared" si="4"/>
        <v>0</v>
      </c>
      <c r="I13" s="19">
        <f t="shared" si="4"/>
        <v>16.762</v>
      </c>
      <c r="J13" s="19">
        <f t="shared" si="4"/>
        <v>7.292999999999999</v>
      </c>
      <c r="K13" s="19">
        <f t="shared" si="4"/>
        <v>0</v>
      </c>
      <c r="L13" s="19">
        <f t="shared" si="4"/>
        <v>0</v>
      </c>
      <c r="M13" s="19">
        <f t="shared" si="4"/>
        <v>0</v>
      </c>
      <c r="N13" s="19">
        <f t="shared" si="4"/>
        <v>0</v>
      </c>
      <c r="O13" s="19">
        <f t="shared" si="4"/>
        <v>0</v>
      </c>
      <c r="P13" s="19">
        <f t="shared" si="4"/>
        <v>641.326</v>
      </c>
      <c r="Q13" s="19">
        <f t="shared" si="4"/>
        <v>0</v>
      </c>
      <c r="R13" s="19">
        <f t="shared" si="4"/>
        <v>10</v>
      </c>
      <c r="S13" s="19">
        <f t="shared" si="4"/>
        <v>641.326</v>
      </c>
      <c r="T13" s="19">
        <f t="shared" si="4"/>
        <v>0</v>
      </c>
      <c r="U13" s="19">
        <f t="shared" si="4"/>
        <v>0</v>
      </c>
      <c r="V13" s="19">
        <f t="shared" si="4"/>
        <v>0</v>
      </c>
      <c r="W13" s="19">
        <f t="shared" si="4"/>
        <v>0</v>
      </c>
    </row>
    <row r="14" spans="1:23" ht="12.75" hidden="1">
      <c r="A14" s="41"/>
      <c r="B14" s="56" t="s">
        <v>144</v>
      </c>
      <c r="C14" s="19">
        <f aca="true" t="shared" si="5" ref="C14:W14">C28+C44+C60+C73+C86+C99+C112+C125+C139+C152+C165+C178+C191+C217+C243+C269+C282</f>
        <v>111</v>
      </c>
      <c r="D14" s="19">
        <f t="shared" si="5"/>
        <v>0</v>
      </c>
      <c r="E14" s="19">
        <f t="shared" si="5"/>
        <v>90</v>
      </c>
      <c r="F14" s="19">
        <f t="shared" si="5"/>
        <v>3</v>
      </c>
      <c r="G14" s="19">
        <f t="shared" si="5"/>
        <v>87</v>
      </c>
      <c r="H14" s="19">
        <f t="shared" si="5"/>
        <v>0</v>
      </c>
      <c r="I14" s="19">
        <f t="shared" si="5"/>
        <v>7.854</v>
      </c>
      <c r="J14" s="19">
        <f t="shared" si="5"/>
        <v>5.457</v>
      </c>
      <c r="K14" s="19">
        <f t="shared" si="5"/>
        <v>0</v>
      </c>
      <c r="L14" s="19">
        <f t="shared" si="5"/>
        <v>0</v>
      </c>
      <c r="M14" s="19">
        <f t="shared" si="5"/>
        <v>0</v>
      </c>
      <c r="N14" s="19">
        <f t="shared" si="5"/>
        <v>0</v>
      </c>
      <c r="O14" s="19">
        <f t="shared" si="5"/>
        <v>0</v>
      </c>
      <c r="P14" s="19">
        <f t="shared" si="5"/>
        <v>2783.496</v>
      </c>
      <c r="Q14" s="19">
        <f t="shared" si="5"/>
        <v>0</v>
      </c>
      <c r="R14" s="19">
        <f t="shared" si="5"/>
        <v>8</v>
      </c>
      <c r="S14" s="19">
        <f t="shared" si="5"/>
        <v>2783.496</v>
      </c>
      <c r="T14" s="19">
        <f t="shared" si="5"/>
        <v>1</v>
      </c>
      <c r="U14" s="19">
        <f t="shared" si="5"/>
        <v>1.443</v>
      </c>
      <c r="V14" s="19">
        <f t="shared" si="5"/>
        <v>0</v>
      </c>
      <c r="W14" s="19">
        <f t="shared" si="5"/>
        <v>0</v>
      </c>
    </row>
    <row r="15" spans="1:23" ht="12.75" hidden="1">
      <c r="A15" s="41"/>
      <c r="B15" s="56" t="s">
        <v>151</v>
      </c>
      <c r="C15" s="19">
        <f>C29+C45+C61+C74+C87+C100+C113+C126+C140+C153+C166+C179+C192+C218+C244+C270+C283</f>
        <v>101</v>
      </c>
      <c r="D15" s="19">
        <f aca="true" t="shared" si="6" ref="D15:W15">D29+D45+D61+D74+D87+D100+D113+D126+D140+D153+D166+D179+D192+D218+D244+D270+D283</f>
        <v>0</v>
      </c>
      <c r="E15" s="19">
        <f t="shared" si="6"/>
        <v>139</v>
      </c>
      <c r="F15" s="19">
        <f t="shared" si="6"/>
        <v>6</v>
      </c>
      <c r="G15" s="19">
        <f t="shared" si="6"/>
        <v>133</v>
      </c>
      <c r="H15" s="19">
        <f t="shared" si="6"/>
        <v>0</v>
      </c>
      <c r="I15" s="19">
        <f t="shared" si="6"/>
        <v>10.251</v>
      </c>
      <c r="J15" s="19">
        <f t="shared" si="6"/>
        <v>5.797000000000001</v>
      </c>
      <c r="K15" s="19">
        <f t="shared" si="6"/>
        <v>0</v>
      </c>
      <c r="L15" s="19">
        <f t="shared" si="6"/>
        <v>0</v>
      </c>
      <c r="M15" s="19">
        <f t="shared" si="6"/>
        <v>0</v>
      </c>
      <c r="N15" s="19">
        <f t="shared" si="6"/>
        <v>0</v>
      </c>
      <c r="O15" s="19">
        <f t="shared" si="6"/>
        <v>0</v>
      </c>
      <c r="P15" s="19">
        <f t="shared" si="6"/>
        <v>109464.783</v>
      </c>
      <c r="Q15" s="19">
        <f t="shared" si="6"/>
        <v>0</v>
      </c>
      <c r="R15" s="19">
        <f t="shared" si="6"/>
        <v>11</v>
      </c>
      <c r="S15" s="19">
        <f t="shared" si="6"/>
        <v>109464.783</v>
      </c>
      <c r="T15" s="19">
        <f t="shared" si="6"/>
        <v>4</v>
      </c>
      <c r="U15" s="19">
        <f t="shared" si="6"/>
        <v>6.851000000000001</v>
      </c>
      <c r="V15" s="19">
        <f t="shared" si="6"/>
        <v>8</v>
      </c>
      <c r="W15" s="19">
        <f t="shared" si="6"/>
        <v>0</v>
      </c>
    </row>
    <row r="16" spans="1:23" ht="12.75">
      <c r="A16" s="41"/>
      <c r="B16" s="56" t="s">
        <v>126</v>
      </c>
      <c r="C16" s="19">
        <f>C17+C18+C19+C20+C21</f>
        <v>241</v>
      </c>
      <c r="D16" s="19">
        <f aca="true" t="shared" si="7" ref="D16:W16">D17+D18+D19+D20+D21</f>
        <v>0</v>
      </c>
      <c r="E16" s="19">
        <f t="shared" si="7"/>
        <v>223</v>
      </c>
      <c r="F16" s="19">
        <f t="shared" si="7"/>
        <v>2</v>
      </c>
      <c r="G16" s="19">
        <f t="shared" si="7"/>
        <v>221</v>
      </c>
      <c r="H16" s="19">
        <f t="shared" si="7"/>
        <v>0</v>
      </c>
      <c r="I16" s="19">
        <f t="shared" si="7"/>
        <v>122.62100000000001</v>
      </c>
      <c r="J16" s="19">
        <f t="shared" si="7"/>
        <v>105.791</v>
      </c>
      <c r="K16" s="19">
        <f t="shared" si="7"/>
        <v>2</v>
      </c>
      <c r="L16" s="19">
        <f t="shared" si="7"/>
        <v>0</v>
      </c>
      <c r="M16" s="19">
        <f t="shared" si="7"/>
        <v>2</v>
      </c>
      <c r="N16" s="19">
        <f t="shared" si="7"/>
        <v>0</v>
      </c>
      <c r="O16" s="19">
        <f t="shared" si="7"/>
        <v>0</v>
      </c>
      <c r="P16" s="19">
        <f t="shared" si="7"/>
        <v>838.548</v>
      </c>
      <c r="Q16" s="19">
        <f t="shared" si="7"/>
        <v>0</v>
      </c>
      <c r="R16" s="19">
        <f t="shared" si="7"/>
        <v>19</v>
      </c>
      <c r="S16" s="19">
        <f t="shared" si="7"/>
        <v>838.548</v>
      </c>
      <c r="T16" s="19">
        <f t="shared" si="7"/>
        <v>13</v>
      </c>
      <c r="U16" s="19">
        <f t="shared" si="7"/>
        <v>134.593</v>
      </c>
      <c r="V16" s="19">
        <f t="shared" si="7"/>
        <v>3</v>
      </c>
      <c r="W16" s="19">
        <f t="shared" si="7"/>
        <v>0</v>
      </c>
    </row>
    <row r="17" spans="1:23" ht="12.75" hidden="1">
      <c r="A17" s="41"/>
      <c r="B17" s="56" t="s">
        <v>127</v>
      </c>
      <c r="C17" s="19">
        <f aca="true" t="shared" si="8" ref="C17:W17">C31+C47+C63+C76+C89+C102+C115+C128+C142+C155+C168+C181+C194+C220+C246+C272+C285</f>
        <v>24</v>
      </c>
      <c r="D17" s="19">
        <f t="shared" si="8"/>
        <v>0</v>
      </c>
      <c r="E17" s="19">
        <f t="shared" si="8"/>
        <v>10</v>
      </c>
      <c r="F17" s="19">
        <f t="shared" si="8"/>
        <v>0</v>
      </c>
      <c r="G17" s="19">
        <f t="shared" si="8"/>
        <v>10</v>
      </c>
      <c r="H17" s="19">
        <f t="shared" si="8"/>
        <v>0</v>
      </c>
      <c r="I17" s="19">
        <f t="shared" si="8"/>
        <v>3.655</v>
      </c>
      <c r="J17" s="19">
        <f t="shared" si="8"/>
        <v>10.608</v>
      </c>
      <c r="K17" s="19">
        <f t="shared" si="8"/>
        <v>0</v>
      </c>
      <c r="L17" s="19">
        <f t="shared" si="8"/>
        <v>0</v>
      </c>
      <c r="M17" s="19">
        <f t="shared" si="8"/>
        <v>0</v>
      </c>
      <c r="N17" s="19">
        <f t="shared" si="8"/>
        <v>0</v>
      </c>
      <c r="O17" s="19">
        <f t="shared" si="8"/>
        <v>0</v>
      </c>
      <c r="P17" s="19">
        <f t="shared" si="8"/>
        <v>0</v>
      </c>
      <c r="Q17" s="19">
        <f t="shared" si="8"/>
        <v>0</v>
      </c>
      <c r="R17" s="19">
        <f t="shared" si="8"/>
        <v>0</v>
      </c>
      <c r="S17" s="19">
        <f t="shared" si="8"/>
        <v>0</v>
      </c>
      <c r="T17" s="19">
        <f t="shared" si="8"/>
        <v>0</v>
      </c>
      <c r="U17" s="19">
        <f t="shared" si="8"/>
        <v>0</v>
      </c>
      <c r="V17" s="19">
        <f t="shared" si="8"/>
        <v>0</v>
      </c>
      <c r="W17" s="19">
        <f t="shared" si="8"/>
        <v>0</v>
      </c>
    </row>
    <row r="18" spans="1:23" ht="12.75" hidden="1">
      <c r="A18" s="41"/>
      <c r="B18" s="56" t="s">
        <v>131</v>
      </c>
      <c r="C18" s="19">
        <f aca="true" t="shared" si="9" ref="C18:W18">C32+C48+C64+C77+C90+C103+C116+C129+C143+C156+C169+C182+C195+C221+C247+C273+C286</f>
        <v>42</v>
      </c>
      <c r="D18" s="19">
        <f t="shared" si="9"/>
        <v>0</v>
      </c>
      <c r="E18" s="19">
        <f t="shared" si="9"/>
        <v>48</v>
      </c>
      <c r="F18" s="19">
        <f t="shared" si="9"/>
        <v>0</v>
      </c>
      <c r="G18" s="19">
        <f t="shared" si="9"/>
        <v>48</v>
      </c>
      <c r="H18" s="19">
        <f t="shared" si="9"/>
        <v>0</v>
      </c>
      <c r="I18" s="19">
        <f t="shared" si="9"/>
        <v>29.274</v>
      </c>
      <c r="J18" s="19">
        <f t="shared" si="9"/>
        <v>5.712</v>
      </c>
      <c r="K18" s="19">
        <f t="shared" si="9"/>
        <v>0</v>
      </c>
      <c r="L18" s="19">
        <f t="shared" si="9"/>
        <v>0</v>
      </c>
      <c r="M18" s="19">
        <f t="shared" si="9"/>
        <v>0</v>
      </c>
      <c r="N18" s="19">
        <f t="shared" si="9"/>
        <v>0</v>
      </c>
      <c r="O18" s="19">
        <f t="shared" si="9"/>
        <v>0</v>
      </c>
      <c r="P18" s="19">
        <f t="shared" si="9"/>
        <v>0</v>
      </c>
      <c r="Q18" s="19">
        <f t="shared" si="9"/>
        <v>0</v>
      </c>
      <c r="R18" s="19">
        <f t="shared" si="9"/>
        <v>0</v>
      </c>
      <c r="S18" s="19">
        <f t="shared" si="9"/>
        <v>0</v>
      </c>
      <c r="T18" s="19">
        <f t="shared" si="9"/>
        <v>0</v>
      </c>
      <c r="U18" s="19">
        <f t="shared" si="9"/>
        <v>0</v>
      </c>
      <c r="V18" s="19">
        <f t="shared" si="9"/>
        <v>0</v>
      </c>
      <c r="W18" s="19">
        <f t="shared" si="9"/>
        <v>0</v>
      </c>
    </row>
    <row r="19" spans="1:23" ht="12.75" hidden="1">
      <c r="A19" s="41"/>
      <c r="B19" s="56" t="s">
        <v>137</v>
      </c>
      <c r="C19" s="19">
        <f>C33+C49+C65+C78+C91+C104+C117+C130+C144+C157+C170+C183+C196+C222+C248+C274+C287</f>
        <v>77</v>
      </c>
      <c r="D19" s="19">
        <f aca="true" t="shared" si="10" ref="D19:W19">D33+D49+D65+D78+D91+D104+D117+D130+D144+D157+D170+D183+D196+D222+D248+D274+D287</f>
        <v>0</v>
      </c>
      <c r="E19" s="19">
        <f>E33+E49+E65+E78+E91+E104+E117+E130+E144+E157+E170+E183+E196+E222+E248+E274+E287</f>
        <v>74</v>
      </c>
      <c r="F19" s="19">
        <f t="shared" si="10"/>
        <v>0</v>
      </c>
      <c r="G19" s="19">
        <f t="shared" si="10"/>
        <v>74</v>
      </c>
      <c r="H19" s="19">
        <f t="shared" si="10"/>
        <v>0</v>
      </c>
      <c r="I19" s="19">
        <f t="shared" si="10"/>
        <v>45.781000000000006</v>
      </c>
      <c r="J19" s="19">
        <f t="shared" si="10"/>
        <v>35.224000000000004</v>
      </c>
      <c r="K19" s="19">
        <f t="shared" si="10"/>
        <v>0</v>
      </c>
      <c r="L19" s="19">
        <f t="shared" si="10"/>
        <v>0</v>
      </c>
      <c r="M19" s="19">
        <f t="shared" si="10"/>
        <v>0</v>
      </c>
      <c r="N19" s="19">
        <f t="shared" si="10"/>
        <v>0</v>
      </c>
      <c r="O19" s="19">
        <f t="shared" si="10"/>
        <v>0</v>
      </c>
      <c r="P19" s="19">
        <f t="shared" si="10"/>
        <v>100.605</v>
      </c>
      <c r="Q19" s="19">
        <f t="shared" si="10"/>
        <v>0</v>
      </c>
      <c r="R19" s="19">
        <f t="shared" si="10"/>
        <v>5</v>
      </c>
      <c r="S19" s="19">
        <f t="shared" si="10"/>
        <v>100.605</v>
      </c>
      <c r="T19" s="19">
        <f t="shared" si="10"/>
        <v>0</v>
      </c>
      <c r="U19" s="19">
        <f t="shared" si="10"/>
        <v>0</v>
      </c>
      <c r="V19" s="19">
        <f t="shared" si="10"/>
        <v>0</v>
      </c>
      <c r="W19" s="19">
        <f t="shared" si="10"/>
        <v>0</v>
      </c>
    </row>
    <row r="20" spans="1:23" ht="12.75" hidden="1">
      <c r="A20" s="41"/>
      <c r="B20" s="56" t="s">
        <v>144</v>
      </c>
      <c r="C20" s="19">
        <f>C34+C50+C66+C79+C92+C105+C118+C131+C145+C158+C171+C184+C197+C223+C249+C275+C288</f>
        <v>50</v>
      </c>
      <c r="D20" s="19">
        <f aca="true" t="shared" si="11" ref="D20:W20">D34+D50+D66+D79+D92+D105+D118+D131+D145+D158+D171+D184+D197+D223+D249+D275+D288</f>
        <v>0</v>
      </c>
      <c r="E20" s="19">
        <f t="shared" si="11"/>
        <v>47</v>
      </c>
      <c r="F20" s="19">
        <f t="shared" si="11"/>
        <v>1</v>
      </c>
      <c r="G20" s="19">
        <f t="shared" si="11"/>
        <v>46</v>
      </c>
      <c r="H20" s="19">
        <f t="shared" si="11"/>
        <v>0</v>
      </c>
      <c r="I20" s="19">
        <f t="shared" si="11"/>
        <v>23.256</v>
      </c>
      <c r="J20" s="19">
        <f t="shared" si="11"/>
        <v>35.683</v>
      </c>
      <c r="K20" s="19">
        <f t="shared" si="11"/>
        <v>2</v>
      </c>
      <c r="L20" s="19">
        <f t="shared" si="11"/>
        <v>0</v>
      </c>
      <c r="M20" s="19">
        <f t="shared" si="11"/>
        <v>2</v>
      </c>
      <c r="N20" s="19">
        <f t="shared" si="11"/>
        <v>0</v>
      </c>
      <c r="O20" s="19">
        <f t="shared" si="11"/>
        <v>0</v>
      </c>
      <c r="P20" s="19">
        <f t="shared" si="11"/>
        <v>135.01999999999998</v>
      </c>
      <c r="Q20" s="19">
        <f t="shared" si="11"/>
        <v>0</v>
      </c>
      <c r="R20" s="19">
        <f t="shared" si="11"/>
        <v>8</v>
      </c>
      <c r="S20" s="19">
        <f t="shared" si="11"/>
        <v>135.01999999999998</v>
      </c>
      <c r="T20" s="19">
        <f t="shared" si="11"/>
        <v>4</v>
      </c>
      <c r="U20" s="19">
        <f t="shared" si="11"/>
        <v>5.619</v>
      </c>
      <c r="V20" s="19">
        <f t="shared" si="11"/>
        <v>0</v>
      </c>
      <c r="W20" s="19">
        <f t="shared" si="11"/>
        <v>0</v>
      </c>
    </row>
    <row r="21" spans="1:23" ht="12.75" hidden="1">
      <c r="A21" s="41"/>
      <c r="B21" s="56" t="s">
        <v>151</v>
      </c>
      <c r="C21" s="19">
        <f>C35+C51+C67+C80+C93+C106+C119+C132+C146+C159+C172+C185+C198+C224+C250+C276+C289</f>
        <v>48</v>
      </c>
      <c r="D21" s="19">
        <f aca="true" t="shared" si="12" ref="D21:W21">D35+D51+D67+D80+D93+D106+D119+D132+D146+D159+D172+D185+D198+D224+D250+D276+D289</f>
        <v>0</v>
      </c>
      <c r="E21" s="19">
        <f t="shared" si="12"/>
        <v>44</v>
      </c>
      <c r="F21" s="19">
        <f t="shared" si="12"/>
        <v>1</v>
      </c>
      <c r="G21" s="19">
        <f t="shared" si="12"/>
        <v>43</v>
      </c>
      <c r="H21" s="19">
        <f t="shared" si="12"/>
        <v>0</v>
      </c>
      <c r="I21" s="19">
        <f t="shared" si="12"/>
        <v>20.655</v>
      </c>
      <c r="J21" s="19">
        <f t="shared" si="12"/>
        <v>18.564</v>
      </c>
      <c r="K21" s="19">
        <f t="shared" si="12"/>
        <v>0</v>
      </c>
      <c r="L21" s="19">
        <f t="shared" si="12"/>
        <v>0</v>
      </c>
      <c r="M21" s="19">
        <f t="shared" si="12"/>
        <v>0</v>
      </c>
      <c r="N21" s="19">
        <f t="shared" si="12"/>
        <v>0</v>
      </c>
      <c r="O21" s="19">
        <f t="shared" si="12"/>
        <v>0</v>
      </c>
      <c r="P21" s="19">
        <f t="shared" si="12"/>
        <v>602.923</v>
      </c>
      <c r="Q21" s="19">
        <f t="shared" si="12"/>
        <v>0</v>
      </c>
      <c r="R21" s="19">
        <f t="shared" si="12"/>
        <v>6</v>
      </c>
      <c r="S21" s="19">
        <f t="shared" si="12"/>
        <v>602.923</v>
      </c>
      <c r="T21" s="19">
        <f t="shared" si="12"/>
        <v>9</v>
      </c>
      <c r="U21" s="19">
        <f>U35+U51+U67+U80+U93+U106+U119+U132+U146+U159+U172+U185+U198+U224+U250+U276+U289</f>
        <v>128.974</v>
      </c>
      <c r="V21" s="19">
        <f t="shared" si="12"/>
        <v>3</v>
      </c>
      <c r="W21" s="19">
        <f t="shared" si="12"/>
        <v>0</v>
      </c>
    </row>
    <row r="22" spans="1:23" ht="12.75">
      <c r="A22" s="41">
        <v>1100</v>
      </c>
      <c r="B22" s="43" t="s">
        <v>22</v>
      </c>
      <c r="C22" s="41">
        <f aca="true" t="shared" si="13" ref="C22:W22">C23+C36+C39+C52</f>
        <v>117</v>
      </c>
      <c r="D22" s="41">
        <f t="shared" si="13"/>
        <v>0</v>
      </c>
      <c r="E22" s="41">
        <f t="shared" si="13"/>
        <v>94</v>
      </c>
      <c r="F22" s="41">
        <f t="shared" si="13"/>
        <v>3</v>
      </c>
      <c r="G22" s="41">
        <f t="shared" si="13"/>
        <v>91</v>
      </c>
      <c r="H22" s="41">
        <f t="shared" si="13"/>
        <v>0</v>
      </c>
      <c r="I22" s="41">
        <f t="shared" si="13"/>
        <v>14.671</v>
      </c>
      <c r="J22" s="41">
        <f t="shared" si="13"/>
        <v>9.639</v>
      </c>
      <c r="K22" s="41">
        <f t="shared" si="13"/>
        <v>2</v>
      </c>
      <c r="L22" s="41">
        <f t="shared" si="13"/>
        <v>0</v>
      </c>
      <c r="M22" s="41">
        <f t="shared" si="13"/>
        <v>2</v>
      </c>
      <c r="N22" s="41">
        <f t="shared" si="13"/>
        <v>0</v>
      </c>
      <c r="O22" s="41">
        <f t="shared" si="13"/>
        <v>0</v>
      </c>
      <c r="P22" s="41">
        <f t="shared" si="13"/>
        <v>719.602</v>
      </c>
      <c r="Q22" s="41">
        <f t="shared" si="13"/>
        <v>0</v>
      </c>
      <c r="R22" s="41">
        <f t="shared" si="13"/>
        <v>17</v>
      </c>
      <c r="S22" s="41">
        <f t="shared" si="13"/>
        <v>719.602</v>
      </c>
      <c r="T22" s="41">
        <f t="shared" si="13"/>
        <v>8</v>
      </c>
      <c r="U22" s="41">
        <f t="shared" si="13"/>
        <v>11.004000000000001</v>
      </c>
      <c r="V22" s="41">
        <f t="shared" si="13"/>
        <v>2</v>
      </c>
      <c r="W22" s="41">
        <f t="shared" si="13"/>
        <v>0</v>
      </c>
    </row>
    <row r="23" spans="1:23" ht="12.75">
      <c r="A23" s="41">
        <v>1110</v>
      </c>
      <c r="B23" s="44" t="s">
        <v>19</v>
      </c>
      <c r="C23" s="19">
        <f aca="true" t="shared" si="14" ref="C23:W23">C24+C30</f>
        <v>27</v>
      </c>
      <c r="D23" s="19">
        <f t="shared" si="14"/>
        <v>0</v>
      </c>
      <c r="E23" s="19">
        <f t="shared" si="14"/>
        <v>28</v>
      </c>
      <c r="F23" s="19">
        <f t="shared" si="14"/>
        <v>2</v>
      </c>
      <c r="G23" s="19">
        <f t="shared" si="14"/>
        <v>26</v>
      </c>
      <c r="H23" s="19">
        <f t="shared" si="14"/>
        <v>0</v>
      </c>
      <c r="I23" s="19">
        <f t="shared" si="14"/>
        <v>2.55</v>
      </c>
      <c r="J23" s="19">
        <f t="shared" si="14"/>
        <v>1.3769999999999998</v>
      </c>
      <c r="K23" s="19">
        <f t="shared" si="14"/>
        <v>2</v>
      </c>
      <c r="L23" s="19">
        <f t="shared" si="14"/>
        <v>0</v>
      </c>
      <c r="M23" s="19">
        <f t="shared" si="14"/>
        <v>2</v>
      </c>
      <c r="N23" s="19">
        <f t="shared" si="14"/>
        <v>0</v>
      </c>
      <c r="O23" s="19">
        <f t="shared" si="14"/>
        <v>0</v>
      </c>
      <c r="P23" s="19">
        <f t="shared" si="14"/>
        <v>2.213</v>
      </c>
      <c r="Q23" s="19">
        <f t="shared" si="14"/>
        <v>0</v>
      </c>
      <c r="R23" s="19">
        <f t="shared" si="14"/>
        <v>1</v>
      </c>
      <c r="S23" s="19">
        <f t="shared" si="14"/>
        <v>2.213</v>
      </c>
      <c r="T23" s="19">
        <f t="shared" si="14"/>
        <v>1</v>
      </c>
      <c r="U23" s="19">
        <f t="shared" si="14"/>
        <v>2.213</v>
      </c>
      <c r="V23" s="19">
        <f t="shared" si="14"/>
        <v>0</v>
      </c>
      <c r="W23" s="19">
        <f t="shared" si="14"/>
        <v>0</v>
      </c>
    </row>
    <row r="24" spans="1:23" ht="12.75">
      <c r="A24" s="41"/>
      <c r="B24" s="56" t="s">
        <v>125</v>
      </c>
      <c r="C24" s="19">
        <f>C25+C26+C27+C28+C29</f>
        <v>23</v>
      </c>
      <c r="D24" s="19">
        <f aca="true" t="shared" si="15" ref="D24:W24">D25+D26+D27+D28+D29</f>
        <v>0</v>
      </c>
      <c r="E24" s="19">
        <f t="shared" si="15"/>
        <v>23</v>
      </c>
      <c r="F24" s="19">
        <f t="shared" si="15"/>
        <v>2</v>
      </c>
      <c r="G24" s="19">
        <f t="shared" si="15"/>
        <v>21</v>
      </c>
      <c r="H24" s="19">
        <f t="shared" si="15"/>
        <v>0</v>
      </c>
      <c r="I24" s="19">
        <f t="shared" si="15"/>
        <v>1.904</v>
      </c>
      <c r="J24" s="19">
        <f t="shared" si="15"/>
        <v>0.8839999999999999</v>
      </c>
      <c r="K24" s="19">
        <f t="shared" si="15"/>
        <v>0</v>
      </c>
      <c r="L24" s="19">
        <f t="shared" si="15"/>
        <v>0</v>
      </c>
      <c r="M24" s="19">
        <f t="shared" si="15"/>
        <v>0</v>
      </c>
      <c r="N24" s="19">
        <f t="shared" si="15"/>
        <v>0</v>
      </c>
      <c r="O24" s="19">
        <f t="shared" si="15"/>
        <v>0</v>
      </c>
      <c r="P24" s="19">
        <f t="shared" si="15"/>
        <v>2.213</v>
      </c>
      <c r="Q24" s="19">
        <f t="shared" si="15"/>
        <v>0</v>
      </c>
      <c r="R24" s="19">
        <f t="shared" si="15"/>
        <v>1</v>
      </c>
      <c r="S24" s="19">
        <f t="shared" si="15"/>
        <v>2.213</v>
      </c>
      <c r="T24" s="19">
        <f t="shared" si="15"/>
        <v>1</v>
      </c>
      <c r="U24" s="19">
        <f t="shared" si="15"/>
        <v>2.213</v>
      </c>
      <c r="V24" s="19">
        <f t="shared" si="15"/>
        <v>0</v>
      </c>
      <c r="W24" s="19">
        <f t="shared" si="15"/>
        <v>0</v>
      </c>
    </row>
    <row r="25" spans="1:23" ht="12.75" hidden="1">
      <c r="A25" s="41"/>
      <c r="B25" s="56" t="s">
        <v>127</v>
      </c>
      <c r="C25" s="19">
        <v>4</v>
      </c>
      <c r="D25" s="19"/>
      <c r="E25" s="19">
        <v>1</v>
      </c>
      <c r="F25" s="19">
        <v>1</v>
      </c>
      <c r="G25" s="19"/>
      <c r="H25" s="19"/>
      <c r="I25" s="19"/>
      <c r="J25" s="19"/>
      <c r="K25" s="19"/>
      <c r="L25" s="19"/>
      <c r="M25" s="19"/>
      <c r="N25" s="19"/>
      <c r="O25" s="19"/>
      <c r="P25" s="19">
        <v>2.213</v>
      </c>
      <c r="Q25" s="19"/>
      <c r="R25" s="19">
        <v>1</v>
      </c>
      <c r="S25" s="19">
        <v>2.213</v>
      </c>
      <c r="T25" s="19"/>
      <c r="U25" s="19"/>
      <c r="V25" s="19"/>
      <c r="W25" s="19"/>
    </row>
    <row r="26" spans="1:23" ht="12.75" hidden="1">
      <c r="A26" s="41"/>
      <c r="B26" s="56" t="s">
        <v>131</v>
      </c>
      <c r="C26" s="19">
        <v>8</v>
      </c>
      <c r="D26" s="19"/>
      <c r="E26" s="19">
        <v>3</v>
      </c>
      <c r="F26" s="19"/>
      <c r="G26" s="19">
        <v>3</v>
      </c>
      <c r="H26" s="19"/>
      <c r="I26" s="19">
        <v>0.306</v>
      </c>
      <c r="J26" s="19">
        <v>0.306</v>
      </c>
      <c r="K26" s="19"/>
      <c r="L26" s="19"/>
      <c r="M26" s="19"/>
      <c r="N26" s="19"/>
      <c r="O26" s="19"/>
      <c r="P26" s="19"/>
      <c r="Q26" s="19"/>
      <c r="R26" s="19"/>
      <c r="S26" s="19"/>
      <c r="T26" s="19">
        <v>1</v>
      </c>
      <c r="U26" s="19">
        <v>2.213</v>
      </c>
      <c r="V26" s="19"/>
      <c r="W26" s="19"/>
    </row>
    <row r="27" spans="1:23" ht="12.75" hidden="1">
      <c r="A27" s="41"/>
      <c r="B27" s="56" t="s">
        <v>137</v>
      </c>
      <c r="C27" s="19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ht="12.75" hidden="1">
      <c r="A28" s="41"/>
      <c r="B28" s="56" t="s">
        <v>144</v>
      </c>
      <c r="C28" s="19">
        <v>7</v>
      </c>
      <c r="D28" s="19"/>
      <c r="E28" s="19">
        <v>6</v>
      </c>
      <c r="F28" s="19"/>
      <c r="G28" s="19">
        <v>6</v>
      </c>
      <c r="H28" s="19"/>
      <c r="I28" s="19">
        <v>0.578</v>
      </c>
      <c r="J28" s="19">
        <v>0.578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ht="12.75" hidden="1">
      <c r="A29" s="41"/>
      <c r="B29" s="56" t="s">
        <v>151</v>
      </c>
      <c r="C29" s="19">
        <v>1</v>
      </c>
      <c r="D29" s="19"/>
      <c r="E29" s="19">
        <v>13</v>
      </c>
      <c r="F29" s="19">
        <v>1</v>
      </c>
      <c r="G29" s="19">
        <v>12</v>
      </c>
      <c r="H29" s="19"/>
      <c r="I29" s="19">
        <v>1.02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12.75">
      <c r="A30" s="41"/>
      <c r="B30" s="56" t="s">
        <v>126</v>
      </c>
      <c r="C30" s="19">
        <f>C31+C32+C33+C34+C35</f>
        <v>4</v>
      </c>
      <c r="D30" s="19">
        <f aca="true" t="shared" si="16" ref="D30:W30">D31+D32+D33+D34+D35</f>
        <v>0</v>
      </c>
      <c r="E30" s="19">
        <f t="shared" si="16"/>
        <v>5</v>
      </c>
      <c r="F30" s="19">
        <f t="shared" si="16"/>
        <v>0</v>
      </c>
      <c r="G30" s="19">
        <f t="shared" si="16"/>
        <v>5</v>
      </c>
      <c r="H30" s="19">
        <f t="shared" si="16"/>
        <v>0</v>
      </c>
      <c r="I30" s="19">
        <f t="shared" si="16"/>
        <v>0.646</v>
      </c>
      <c r="J30" s="19">
        <f t="shared" si="16"/>
        <v>0.493</v>
      </c>
      <c r="K30" s="19">
        <f t="shared" si="16"/>
        <v>2</v>
      </c>
      <c r="L30" s="19">
        <f t="shared" si="16"/>
        <v>0</v>
      </c>
      <c r="M30" s="19">
        <f t="shared" si="16"/>
        <v>2</v>
      </c>
      <c r="N30" s="19">
        <f t="shared" si="16"/>
        <v>0</v>
      </c>
      <c r="O30" s="19">
        <f t="shared" si="16"/>
        <v>0</v>
      </c>
      <c r="P30" s="19">
        <f t="shared" si="16"/>
        <v>0</v>
      </c>
      <c r="Q30" s="19">
        <f t="shared" si="16"/>
        <v>0</v>
      </c>
      <c r="R30" s="19">
        <f t="shared" si="16"/>
        <v>0</v>
      </c>
      <c r="S30" s="19">
        <f t="shared" si="16"/>
        <v>0</v>
      </c>
      <c r="T30" s="19">
        <f t="shared" si="16"/>
        <v>0</v>
      </c>
      <c r="U30" s="19">
        <f t="shared" si="16"/>
        <v>0</v>
      </c>
      <c r="V30" s="19">
        <f t="shared" si="16"/>
        <v>0</v>
      </c>
      <c r="W30" s="19">
        <f t="shared" si="16"/>
        <v>0</v>
      </c>
    </row>
    <row r="31" spans="1:23" ht="12.75" hidden="1">
      <c r="A31" s="41"/>
      <c r="B31" s="56" t="s">
        <v>127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ht="12.75" hidden="1">
      <c r="A32" s="41"/>
      <c r="B32" s="56" t="s">
        <v>131</v>
      </c>
      <c r="C32" s="19">
        <v>2</v>
      </c>
      <c r="D32" s="19"/>
      <c r="E32" s="19">
        <v>3</v>
      </c>
      <c r="F32" s="19"/>
      <c r="G32" s="19">
        <v>3</v>
      </c>
      <c r="H32" s="19"/>
      <c r="I32" s="19">
        <v>0.391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2.75" hidden="1">
      <c r="A33" s="41"/>
      <c r="B33" s="56" t="s">
        <v>137</v>
      </c>
      <c r="C33" s="19">
        <v>1</v>
      </c>
      <c r="D33" s="19"/>
      <c r="E33" s="19">
        <v>1</v>
      </c>
      <c r="F33" s="19"/>
      <c r="G33" s="19">
        <v>1</v>
      </c>
      <c r="H33" s="19"/>
      <c r="I33" s="19">
        <v>0.119</v>
      </c>
      <c r="J33" s="19">
        <v>0.238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12.75" hidden="1">
      <c r="A34" s="41"/>
      <c r="B34" s="56" t="s">
        <v>144</v>
      </c>
      <c r="C34" s="19">
        <v>1</v>
      </c>
      <c r="D34" s="19"/>
      <c r="E34" s="19">
        <v>1</v>
      </c>
      <c r="F34" s="19"/>
      <c r="G34" s="19">
        <v>1</v>
      </c>
      <c r="H34" s="19"/>
      <c r="I34" s="19">
        <v>0.136</v>
      </c>
      <c r="J34" s="19">
        <v>0.119</v>
      </c>
      <c r="K34" s="19">
        <v>2</v>
      </c>
      <c r="L34" s="19"/>
      <c r="M34" s="19">
        <v>2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ht="12.75" hidden="1">
      <c r="A35" s="41"/>
      <c r="B35" s="56" t="s">
        <v>151</v>
      </c>
      <c r="C35" s="19"/>
      <c r="D35" s="19"/>
      <c r="E35" s="19"/>
      <c r="F35" s="19"/>
      <c r="G35" s="19"/>
      <c r="H35" s="19"/>
      <c r="I35" s="19"/>
      <c r="J35" s="19">
        <v>0.136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s="4" customFormat="1" ht="12.75">
      <c r="A36" s="45">
        <v>1120</v>
      </c>
      <c r="B36" s="46" t="s">
        <v>4</v>
      </c>
      <c r="C36" s="19">
        <f>C37+C38</f>
        <v>0</v>
      </c>
      <c r="D36" s="19">
        <f aca="true" t="shared" si="17" ref="D36:W36">D37+D38</f>
        <v>0</v>
      </c>
      <c r="E36" s="19">
        <f t="shared" si="17"/>
        <v>0</v>
      </c>
      <c r="F36" s="19">
        <f t="shared" si="17"/>
        <v>0</v>
      </c>
      <c r="G36" s="19">
        <f t="shared" si="17"/>
        <v>0</v>
      </c>
      <c r="H36" s="19">
        <f t="shared" si="17"/>
        <v>0</v>
      </c>
      <c r="I36" s="19">
        <f t="shared" si="17"/>
        <v>0</v>
      </c>
      <c r="J36" s="19">
        <f t="shared" si="17"/>
        <v>0</v>
      </c>
      <c r="K36" s="19">
        <f t="shared" si="17"/>
        <v>0</v>
      </c>
      <c r="L36" s="19">
        <f t="shared" si="17"/>
        <v>0</v>
      </c>
      <c r="M36" s="19">
        <f t="shared" si="17"/>
        <v>0</v>
      </c>
      <c r="N36" s="19">
        <f t="shared" si="17"/>
        <v>0</v>
      </c>
      <c r="O36" s="19">
        <f t="shared" si="17"/>
        <v>0</v>
      </c>
      <c r="P36" s="19">
        <f t="shared" si="17"/>
        <v>0</v>
      </c>
      <c r="Q36" s="19">
        <f t="shared" si="17"/>
        <v>0</v>
      </c>
      <c r="R36" s="19">
        <f t="shared" si="17"/>
        <v>0</v>
      </c>
      <c r="S36" s="19">
        <f t="shared" si="17"/>
        <v>0</v>
      </c>
      <c r="T36" s="19">
        <f t="shared" si="17"/>
        <v>0</v>
      </c>
      <c r="U36" s="19">
        <f t="shared" si="17"/>
        <v>0</v>
      </c>
      <c r="V36" s="19">
        <f t="shared" si="17"/>
        <v>0</v>
      </c>
      <c r="W36" s="19">
        <f t="shared" si="17"/>
        <v>0</v>
      </c>
    </row>
    <row r="37" spans="1:23" s="4" customFormat="1" ht="12.75">
      <c r="A37" s="47">
        <v>1121</v>
      </c>
      <c r="B37" s="48" t="s">
        <v>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s="5" customFormat="1" ht="12.75">
      <c r="A38" s="47">
        <v>1122</v>
      </c>
      <c r="B38" s="48" t="s">
        <v>108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12.75">
      <c r="A39" s="41">
        <v>1130</v>
      </c>
      <c r="B39" s="43" t="s">
        <v>1</v>
      </c>
      <c r="C39" s="19">
        <f aca="true" t="shared" si="18" ref="C39:W39">C40+C46</f>
        <v>90</v>
      </c>
      <c r="D39" s="19">
        <f t="shared" si="18"/>
        <v>0</v>
      </c>
      <c r="E39" s="19">
        <f t="shared" si="18"/>
        <v>66</v>
      </c>
      <c r="F39" s="19">
        <f t="shared" si="18"/>
        <v>1</v>
      </c>
      <c r="G39" s="19">
        <f t="shared" si="18"/>
        <v>65</v>
      </c>
      <c r="H39" s="19">
        <f t="shared" si="18"/>
        <v>0</v>
      </c>
      <c r="I39" s="19">
        <f t="shared" si="18"/>
        <v>12.120999999999999</v>
      </c>
      <c r="J39" s="19">
        <f t="shared" si="18"/>
        <v>8.262</v>
      </c>
      <c r="K39" s="19">
        <f t="shared" si="18"/>
        <v>0</v>
      </c>
      <c r="L39" s="19">
        <f t="shared" si="18"/>
        <v>0</v>
      </c>
      <c r="M39" s="19">
        <f t="shared" si="18"/>
        <v>0</v>
      </c>
      <c r="N39" s="19">
        <f t="shared" si="18"/>
        <v>0</v>
      </c>
      <c r="O39" s="19">
        <f t="shared" si="18"/>
        <v>0</v>
      </c>
      <c r="P39" s="19">
        <f t="shared" si="18"/>
        <v>717.389</v>
      </c>
      <c r="Q39" s="19">
        <f t="shared" si="18"/>
        <v>0</v>
      </c>
      <c r="R39" s="19">
        <f t="shared" si="18"/>
        <v>16</v>
      </c>
      <c r="S39" s="19">
        <f t="shared" si="18"/>
        <v>717.389</v>
      </c>
      <c r="T39" s="19">
        <f t="shared" si="18"/>
        <v>7</v>
      </c>
      <c r="U39" s="19">
        <f t="shared" si="18"/>
        <v>8.791</v>
      </c>
      <c r="V39" s="19">
        <f t="shared" si="18"/>
        <v>2</v>
      </c>
      <c r="W39" s="19">
        <f t="shared" si="18"/>
        <v>0</v>
      </c>
    </row>
    <row r="40" spans="1:23" ht="12.75">
      <c r="A40" s="19"/>
      <c r="B40" s="56" t="s">
        <v>125</v>
      </c>
      <c r="C40" s="19">
        <f>C41+C42+C43+C44+C45</f>
        <v>58</v>
      </c>
      <c r="D40" s="19">
        <f aca="true" t="shared" si="19" ref="D40:W40">D41+D42+D43+D44+D45</f>
        <v>0</v>
      </c>
      <c r="E40" s="19">
        <f t="shared" si="19"/>
        <v>41</v>
      </c>
      <c r="F40" s="19">
        <f t="shared" si="19"/>
        <v>1</v>
      </c>
      <c r="G40" s="19">
        <f t="shared" si="19"/>
        <v>40</v>
      </c>
      <c r="H40" s="19">
        <f t="shared" si="19"/>
        <v>0</v>
      </c>
      <c r="I40" s="19">
        <f t="shared" si="19"/>
        <v>7.700999999999999</v>
      </c>
      <c r="J40" s="19">
        <f t="shared" si="19"/>
        <v>4.7940000000000005</v>
      </c>
      <c r="K40" s="19">
        <f t="shared" si="19"/>
        <v>0</v>
      </c>
      <c r="L40" s="19">
        <f t="shared" si="19"/>
        <v>0</v>
      </c>
      <c r="M40" s="19">
        <f t="shared" si="19"/>
        <v>0</v>
      </c>
      <c r="N40" s="19">
        <f t="shared" si="19"/>
        <v>0</v>
      </c>
      <c r="O40" s="19">
        <f t="shared" si="19"/>
        <v>0</v>
      </c>
      <c r="P40" s="19">
        <f t="shared" si="19"/>
        <v>106.75</v>
      </c>
      <c r="Q40" s="19">
        <f t="shared" si="19"/>
        <v>0</v>
      </c>
      <c r="R40" s="19">
        <f t="shared" si="19"/>
        <v>6</v>
      </c>
      <c r="S40" s="19">
        <f t="shared" si="19"/>
        <v>106.75</v>
      </c>
      <c r="T40" s="19">
        <f t="shared" si="19"/>
        <v>1</v>
      </c>
      <c r="U40" s="19">
        <f t="shared" si="19"/>
        <v>1.443</v>
      </c>
      <c r="V40" s="19">
        <f t="shared" si="19"/>
        <v>0</v>
      </c>
      <c r="W40" s="19">
        <f t="shared" si="19"/>
        <v>0</v>
      </c>
    </row>
    <row r="41" spans="1:23" ht="12.75" hidden="1">
      <c r="A41" s="19"/>
      <c r="B41" s="56" t="s">
        <v>127</v>
      </c>
      <c r="C41" s="19">
        <v>2</v>
      </c>
      <c r="D41" s="19"/>
      <c r="E41" s="19">
        <v>2</v>
      </c>
      <c r="F41" s="19">
        <v>1</v>
      </c>
      <c r="G41" s="19">
        <v>1</v>
      </c>
      <c r="H41" s="19"/>
      <c r="I41" s="19">
        <v>1.53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2.75" hidden="1">
      <c r="A42" s="19"/>
      <c r="B42" s="56" t="s">
        <v>131</v>
      </c>
      <c r="C42" s="19">
        <v>15</v>
      </c>
      <c r="D42" s="19"/>
      <c r="E42" s="19">
        <v>1</v>
      </c>
      <c r="F42" s="19"/>
      <c r="G42" s="19">
        <v>1</v>
      </c>
      <c r="H42" s="19"/>
      <c r="I42" s="19">
        <v>0.255</v>
      </c>
      <c r="J42" s="19">
        <v>1.53</v>
      </c>
      <c r="K42" s="19"/>
      <c r="L42" s="19"/>
      <c r="M42" s="19"/>
      <c r="N42" s="19"/>
      <c r="O42" s="19"/>
      <c r="P42" s="19">
        <v>66.994</v>
      </c>
      <c r="Q42" s="19"/>
      <c r="R42" s="19">
        <v>2</v>
      </c>
      <c r="S42" s="19">
        <v>66.994</v>
      </c>
      <c r="T42" s="19"/>
      <c r="U42" s="19"/>
      <c r="V42" s="19"/>
      <c r="W42" s="19"/>
    </row>
    <row r="43" spans="1:23" ht="12.75" hidden="1">
      <c r="A43" s="19"/>
      <c r="B43" s="56" t="s">
        <v>137</v>
      </c>
      <c r="C43" s="19">
        <v>15</v>
      </c>
      <c r="D43" s="19"/>
      <c r="E43" s="19">
        <v>7</v>
      </c>
      <c r="F43" s="19"/>
      <c r="G43" s="19">
        <v>7</v>
      </c>
      <c r="H43" s="19"/>
      <c r="I43" s="19">
        <v>2.584</v>
      </c>
      <c r="J43" s="19">
        <v>0.102</v>
      </c>
      <c r="K43" s="19"/>
      <c r="L43" s="19"/>
      <c r="M43" s="19"/>
      <c r="N43" s="19"/>
      <c r="O43" s="19"/>
      <c r="P43" s="19">
        <v>8.593</v>
      </c>
      <c r="Q43" s="19"/>
      <c r="R43" s="19">
        <v>3</v>
      </c>
      <c r="S43" s="19">
        <v>8.593</v>
      </c>
      <c r="T43" s="19"/>
      <c r="U43" s="19"/>
      <c r="V43" s="19"/>
      <c r="W43" s="19"/>
    </row>
    <row r="44" spans="1:23" ht="12.75" hidden="1">
      <c r="A44" s="19"/>
      <c r="B44" s="56" t="s">
        <v>144</v>
      </c>
      <c r="C44" s="19">
        <v>12</v>
      </c>
      <c r="D44" s="19"/>
      <c r="E44" s="19">
        <v>19</v>
      </c>
      <c r="F44" s="19"/>
      <c r="G44" s="19">
        <v>19</v>
      </c>
      <c r="H44" s="19"/>
      <c r="I44" s="19">
        <v>2.312</v>
      </c>
      <c r="J44" s="19">
        <v>1.462</v>
      </c>
      <c r="K44" s="19"/>
      <c r="L44" s="19"/>
      <c r="M44" s="19"/>
      <c r="N44" s="19"/>
      <c r="O44" s="19"/>
      <c r="P44" s="19">
        <v>31.163</v>
      </c>
      <c r="Q44" s="19"/>
      <c r="R44" s="19">
        <v>1</v>
      </c>
      <c r="S44" s="19">
        <v>31.163</v>
      </c>
      <c r="T44" s="19">
        <v>1</v>
      </c>
      <c r="U44" s="19">
        <v>1.443</v>
      </c>
      <c r="V44" s="19"/>
      <c r="W44" s="19"/>
    </row>
    <row r="45" spans="1:23" ht="12.75" hidden="1">
      <c r="A45" s="19"/>
      <c r="B45" s="56" t="s">
        <v>151</v>
      </c>
      <c r="C45" s="19">
        <v>14</v>
      </c>
      <c r="D45" s="19"/>
      <c r="E45" s="19">
        <v>12</v>
      </c>
      <c r="F45" s="19"/>
      <c r="G45" s="19">
        <v>12</v>
      </c>
      <c r="H45" s="19"/>
      <c r="I45" s="19">
        <v>1.02</v>
      </c>
      <c r="J45" s="19">
        <v>1.7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12.75">
      <c r="A46" s="19"/>
      <c r="B46" s="56" t="s">
        <v>126</v>
      </c>
      <c r="C46" s="19">
        <f>C47+C48+C49+C50+C51</f>
        <v>32</v>
      </c>
      <c r="D46" s="19">
        <f aca="true" t="shared" si="20" ref="D46:W46">D47+D48+D49+D50+D51</f>
        <v>0</v>
      </c>
      <c r="E46" s="19">
        <f t="shared" si="20"/>
        <v>25</v>
      </c>
      <c r="F46" s="19">
        <f t="shared" si="20"/>
        <v>0</v>
      </c>
      <c r="G46" s="19">
        <f t="shared" si="20"/>
        <v>25</v>
      </c>
      <c r="H46" s="19">
        <f t="shared" si="20"/>
        <v>0</v>
      </c>
      <c r="I46" s="19">
        <f t="shared" si="20"/>
        <v>4.42</v>
      </c>
      <c r="J46" s="19">
        <f t="shared" si="20"/>
        <v>3.468</v>
      </c>
      <c r="K46" s="19">
        <f t="shared" si="20"/>
        <v>0</v>
      </c>
      <c r="L46" s="19">
        <f t="shared" si="20"/>
        <v>0</v>
      </c>
      <c r="M46" s="19">
        <f t="shared" si="20"/>
        <v>0</v>
      </c>
      <c r="N46" s="19">
        <f t="shared" si="20"/>
        <v>0</v>
      </c>
      <c r="O46" s="19">
        <f t="shared" si="20"/>
        <v>0</v>
      </c>
      <c r="P46" s="19">
        <f t="shared" si="20"/>
        <v>610.639</v>
      </c>
      <c r="Q46" s="19">
        <f t="shared" si="20"/>
        <v>0</v>
      </c>
      <c r="R46" s="19">
        <f t="shared" si="20"/>
        <v>10</v>
      </c>
      <c r="S46" s="19">
        <f t="shared" si="20"/>
        <v>610.639</v>
      </c>
      <c r="T46" s="19">
        <f t="shared" si="20"/>
        <v>6</v>
      </c>
      <c r="U46" s="19">
        <f t="shared" si="20"/>
        <v>7.348</v>
      </c>
      <c r="V46" s="19">
        <f t="shared" si="20"/>
        <v>2</v>
      </c>
      <c r="W46" s="19">
        <f t="shared" si="20"/>
        <v>0</v>
      </c>
    </row>
    <row r="47" spans="1:23" ht="12.75" hidden="1">
      <c r="A47" s="19"/>
      <c r="B47" s="56" t="s">
        <v>127</v>
      </c>
      <c r="C47" s="19">
        <v>7</v>
      </c>
      <c r="D47" s="19"/>
      <c r="E47" s="19">
        <v>3</v>
      </c>
      <c r="F47" s="19"/>
      <c r="G47" s="19">
        <v>3</v>
      </c>
      <c r="H47" s="19"/>
      <c r="I47" s="19">
        <v>0.408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ht="12.75" hidden="1">
      <c r="A48" s="19"/>
      <c r="B48" s="56" t="s">
        <v>131</v>
      </c>
      <c r="C48" s="19">
        <v>1</v>
      </c>
      <c r="D48" s="19"/>
      <c r="E48" s="19">
        <v>2</v>
      </c>
      <c r="F48" s="19"/>
      <c r="G48" s="19">
        <v>2</v>
      </c>
      <c r="H48" s="19"/>
      <c r="I48" s="19">
        <v>0.272</v>
      </c>
      <c r="J48" s="19">
        <v>0.136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ht="12.75" hidden="1">
      <c r="A49" s="19"/>
      <c r="B49" s="56" t="s">
        <v>137</v>
      </c>
      <c r="C49" s="19">
        <v>10</v>
      </c>
      <c r="D49" s="19"/>
      <c r="E49" s="19">
        <v>9</v>
      </c>
      <c r="F49" s="19"/>
      <c r="G49" s="19">
        <v>9</v>
      </c>
      <c r="H49" s="19"/>
      <c r="I49" s="19">
        <v>1.224</v>
      </c>
      <c r="J49" s="19">
        <v>0.136</v>
      </c>
      <c r="K49" s="19"/>
      <c r="L49" s="19"/>
      <c r="M49" s="19"/>
      <c r="N49" s="19"/>
      <c r="O49" s="19"/>
      <c r="P49" s="19">
        <v>5.619</v>
      </c>
      <c r="Q49" s="19"/>
      <c r="R49" s="19">
        <v>4</v>
      </c>
      <c r="S49" s="19">
        <v>5.619</v>
      </c>
      <c r="T49" s="19"/>
      <c r="U49" s="19"/>
      <c r="V49" s="19"/>
      <c r="W49" s="19"/>
    </row>
    <row r="50" spans="1:23" ht="12.75" hidden="1">
      <c r="A50" s="19"/>
      <c r="B50" s="56" t="s">
        <v>144</v>
      </c>
      <c r="C50" s="19">
        <v>7</v>
      </c>
      <c r="D50" s="19"/>
      <c r="E50" s="19">
        <v>6</v>
      </c>
      <c r="F50" s="19"/>
      <c r="G50" s="19">
        <v>6</v>
      </c>
      <c r="H50" s="19"/>
      <c r="I50" s="19">
        <v>1.207</v>
      </c>
      <c r="J50" s="19">
        <v>0.816</v>
      </c>
      <c r="K50" s="19"/>
      <c r="L50" s="19"/>
      <c r="M50" s="19"/>
      <c r="N50" s="19"/>
      <c r="O50" s="19"/>
      <c r="P50" s="19">
        <f>0.629+10.498</f>
        <v>11.126999999999999</v>
      </c>
      <c r="Q50" s="19"/>
      <c r="R50" s="19">
        <f>1+1</f>
        <v>2</v>
      </c>
      <c r="S50" s="19">
        <f>0.629+10.498</f>
        <v>11.126999999999999</v>
      </c>
      <c r="T50" s="19">
        <f>2+2</f>
        <v>4</v>
      </c>
      <c r="U50" s="19">
        <f>2.6+3.019</f>
        <v>5.619</v>
      </c>
      <c r="V50" s="19"/>
      <c r="W50" s="19"/>
    </row>
    <row r="51" spans="1:23" ht="12.75" hidden="1">
      <c r="A51" s="19"/>
      <c r="B51" s="56" t="s">
        <v>151</v>
      </c>
      <c r="C51" s="19">
        <f>5+2</f>
        <v>7</v>
      </c>
      <c r="D51" s="19"/>
      <c r="E51" s="19">
        <f>2+2+1</f>
        <v>5</v>
      </c>
      <c r="F51" s="19"/>
      <c r="G51" s="19">
        <f>2+2+1</f>
        <v>5</v>
      </c>
      <c r="H51" s="19"/>
      <c r="I51" s="19">
        <v>1.309</v>
      </c>
      <c r="J51" s="19">
        <v>2.38</v>
      </c>
      <c r="K51" s="19"/>
      <c r="L51" s="19"/>
      <c r="M51" s="19"/>
      <c r="N51" s="19"/>
      <c r="O51" s="19"/>
      <c r="P51" s="19">
        <v>593.893</v>
      </c>
      <c r="Q51" s="19"/>
      <c r="R51" s="19">
        <v>4</v>
      </c>
      <c r="S51" s="19">
        <v>593.893</v>
      </c>
      <c r="T51" s="19">
        <v>2</v>
      </c>
      <c r="U51" s="19">
        <v>1.729</v>
      </c>
      <c r="V51" s="19">
        <v>2</v>
      </c>
      <c r="W51" s="19"/>
    </row>
    <row r="52" spans="1:23" s="4" customFormat="1" ht="11.25" customHeight="1">
      <c r="A52" s="45">
        <v>1140</v>
      </c>
      <c r="B52" s="49" t="s">
        <v>2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</row>
    <row r="53" spans="1:23" ht="12.75">
      <c r="A53" s="41">
        <v>1200</v>
      </c>
      <c r="B53" s="43" t="s">
        <v>3</v>
      </c>
      <c r="C53" s="41">
        <f aca="true" t="shared" si="21" ref="C53:W53">C54+C81</f>
        <v>161</v>
      </c>
      <c r="D53" s="41">
        <f t="shared" si="21"/>
        <v>0</v>
      </c>
      <c r="E53" s="41">
        <f t="shared" si="21"/>
        <v>117</v>
      </c>
      <c r="F53" s="41">
        <f t="shared" si="21"/>
        <v>18</v>
      </c>
      <c r="G53" s="41">
        <f t="shared" si="21"/>
        <v>99</v>
      </c>
      <c r="H53" s="41">
        <f t="shared" si="21"/>
        <v>0</v>
      </c>
      <c r="I53" s="41">
        <f t="shared" si="21"/>
        <v>14.365</v>
      </c>
      <c r="J53" s="41">
        <f t="shared" si="21"/>
        <v>9.163</v>
      </c>
      <c r="K53" s="41">
        <f t="shared" si="21"/>
        <v>0</v>
      </c>
      <c r="L53" s="41">
        <f t="shared" si="21"/>
        <v>0</v>
      </c>
      <c r="M53" s="41">
        <f t="shared" si="21"/>
        <v>0</v>
      </c>
      <c r="N53" s="41">
        <f t="shared" si="21"/>
        <v>0</v>
      </c>
      <c r="O53" s="41">
        <f t="shared" si="21"/>
        <v>0</v>
      </c>
      <c r="P53" s="41">
        <f t="shared" si="21"/>
        <v>109450.619</v>
      </c>
      <c r="Q53" s="41">
        <f t="shared" si="21"/>
        <v>0</v>
      </c>
      <c r="R53" s="41">
        <f t="shared" si="21"/>
        <v>15</v>
      </c>
      <c r="S53" s="41">
        <f t="shared" si="21"/>
        <v>109450.619</v>
      </c>
      <c r="T53" s="41">
        <f t="shared" si="21"/>
        <v>5</v>
      </c>
      <c r="U53" s="41">
        <f t="shared" si="21"/>
        <v>6.282</v>
      </c>
      <c r="V53" s="41">
        <f t="shared" si="21"/>
        <v>8</v>
      </c>
      <c r="W53" s="41">
        <f t="shared" si="21"/>
        <v>0</v>
      </c>
    </row>
    <row r="54" spans="1:23" ht="13.5" customHeight="1">
      <c r="A54" s="41">
        <v>1210</v>
      </c>
      <c r="B54" s="44" t="s">
        <v>20</v>
      </c>
      <c r="C54" s="19">
        <f aca="true" t="shared" si="22" ref="C54:W54">C55+C68</f>
        <v>135</v>
      </c>
      <c r="D54" s="19">
        <f t="shared" si="22"/>
        <v>0</v>
      </c>
      <c r="E54" s="19">
        <f t="shared" si="22"/>
        <v>117</v>
      </c>
      <c r="F54" s="19">
        <f t="shared" si="22"/>
        <v>18</v>
      </c>
      <c r="G54" s="19">
        <f t="shared" si="22"/>
        <v>99</v>
      </c>
      <c r="H54" s="19">
        <f t="shared" si="22"/>
        <v>0</v>
      </c>
      <c r="I54" s="19">
        <f t="shared" si="22"/>
        <v>14.365</v>
      </c>
      <c r="J54" s="19">
        <f t="shared" si="22"/>
        <v>9.163</v>
      </c>
      <c r="K54" s="19">
        <f t="shared" si="22"/>
        <v>0</v>
      </c>
      <c r="L54" s="19">
        <f t="shared" si="22"/>
        <v>0</v>
      </c>
      <c r="M54" s="19">
        <f t="shared" si="22"/>
        <v>0</v>
      </c>
      <c r="N54" s="19">
        <f t="shared" si="22"/>
        <v>0</v>
      </c>
      <c r="O54" s="19">
        <f t="shared" si="22"/>
        <v>0</v>
      </c>
      <c r="P54" s="19">
        <f t="shared" si="22"/>
        <v>109450.619</v>
      </c>
      <c r="Q54" s="19">
        <f t="shared" si="22"/>
        <v>0</v>
      </c>
      <c r="R54" s="19">
        <f t="shared" si="22"/>
        <v>15</v>
      </c>
      <c r="S54" s="19">
        <f t="shared" si="22"/>
        <v>109450.619</v>
      </c>
      <c r="T54" s="19">
        <f t="shared" si="22"/>
        <v>5</v>
      </c>
      <c r="U54" s="19">
        <f t="shared" si="22"/>
        <v>6.282</v>
      </c>
      <c r="V54" s="19">
        <f t="shared" si="22"/>
        <v>8</v>
      </c>
      <c r="W54" s="19">
        <f t="shared" si="22"/>
        <v>0</v>
      </c>
    </row>
    <row r="55" spans="1:23" ht="12.75">
      <c r="A55" s="19">
        <v>1211</v>
      </c>
      <c r="B55" s="44" t="s">
        <v>5</v>
      </c>
      <c r="C55" s="19">
        <f aca="true" t="shared" si="23" ref="C55:W55">C56+C62</f>
        <v>130</v>
      </c>
      <c r="D55" s="19">
        <f t="shared" si="23"/>
        <v>0</v>
      </c>
      <c r="E55" s="19">
        <f t="shared" si="23"/>
        <v>115</v>
      </c>
      <c r="F55" s="19">
        <f t="shared" si="23"/>
        <v>18</v>
      </c>
      <c r="G55" s="19">
        <f t="shared" si="23"/>
        <v>97</v>
      </c>
      <c r="H55" s="19">
        <f t="shared" si="23"/>
        <v>0</v>
      </c>
      <c r="I55" s="19">
        <f t="shared" si="23"/>
        <v>14.093</v>
      </c>
      <c r="J55" s="19">
        <f t="shared" si="23"/>
        <v>9.163</v>
      </c>
      <c r="K55" s="19">
        <f t="shared" si="23"/>
        <v>0</v>
      </c>
      <c r="L55" s="19">
        <f t="shared" si="23"/>
        <v>0</v>
      </c>
      <c r="M55" s="19">
        <f t="shared" si="23"/>
        <v>0</v>
      </c>
      <c r="N55" s="19">
        <f t="shared" si="23"/>
        <v>0</v>
      </c>
      <c r="O55" s="19">
        <f t="shared" si="23"/>
        <v>0</v>
      </c>
      <c r="P55" s="19">
        <f t="shared" si="23"/>
        <v>109450.619</v>
      </c>
      <c r="Q55" s="19">
        <f t="shared" si="23"/>
        <v>0</v>
      </c>
      <c r="R55" s="19">
        <f t="shared" si="23"/>
        <v>15</v>
      </c>
      <c r="S55" s="19">
        <f t="shared" si="23"/>
        <v>109450.619</v>
      </c>
      <c r="T55" s="19">
        <f t="shared" si="23"/>
        <v>5</v>
      </c>
      <c r="U55" s="19">
        <f t="shared" si="23"/>
        <v>6.282</v>
      </c>
      <c r="V55" s="19">
        <f t="shared" si="23"/>
        <v>8</v>
      </c>
      <c r="W55" s="19">
        <f t="shared" si="23"/>
        <v>0</v>
      </c>
    </row>
    <row r="56" spans="1:23" ht="12.75">
      <c r="A56" s="19"/>
      <c r="B56" s="56" t="s">
        <v>125</v>
      </c>
      <c r="C56" s="19">
        <f>C57+C58+C59+C60+C61</f>
        <v>90</v>
      </c>
      <c r="D56" s="19">
        <f aca="true" t="shared" si="24" ref="D56:W56">D57+D58+D59+D60+D61</f>
        <v>0</v>
      </c>
      <c r="E56" s="19">
        <f t="shared" si="24"/>
        <v>68</v>
      </c>
      <c r="F56" s="19">
        <f t="shared" si="24"/>
        <v>18</v>
      </c>
      <c r="G56" s="19">
        <f t="shared" si="24"/>
        <v>50</v>
      </c>
      <c r="H56" s="19">
        <f t="shared" si="24"/>
        <v>0</v>
      </c>
      <c r="I56" s="19">
        <f t="shared" si="24"/>
        <v>7.48</v>
      </c>
      <c r="J56" s="19">
        <f t="shared" si="24"/>
        <v>3.6039999999999996</v>
      </c>
      <c r="K56" s="19">
        <f t="shared" si="24"/>
        <v>0</v>
      </c>
      <c r="L56" s="19">
        <f t="shared" si="24"/>
        <v>0</v>
      </c>
      <c r="M56" s="19">
        <f t="shared" si="24"/>
        <v>0</v>
      </c>
      <c r="N56" s="19">
        <f t="shared" si="24"/>
        <v>0</v>
      </c>
      <c r="O56" s="19">
        <f t="shared" si="24"/>
        <v>0</v>
      </c>
      <c r="P56" s="19">
        <f t="shared" si="24"/>
        <v>109440.299</v>
      </c>
      <c r="Q56" s="19">
        <f t="shared" si="24"/>
        <v>0</v>
      </c>
      <c r="R56" s="19">
        <f t="shared" si="24"/>
        <v>11</v>
      </c>
      <c r="S56" s="19">
        <f t="shared" si="24"/>
        <v>109440.299</v>
      </c>
      <c r="T56" s="19">
        <f t="shared" si="24"/>
        <v>2</v>
      </c>
      <c r="U56" s="19">
        <f t="shared" si="24"/>
        <v>1.778</v>
      </c>
      <c r="V56" s="19">
        <f t="shared" si="24"/>
        <v>7</v>
      </c>
      <c r="W56" s="19">
        <f t="shared" si="24"/>
        <v>0</v>
      </c>
    </row>
    <row r="57" spans="1:23" ht="12.75" hidden="1">
      <c r="A57" s="19"/>
      <c r="B57" s="56" t="s">
        <v>127</v>
      </c>
      <c r="C57" s="19">
        <v>4</v>
      </c>
      <c r="D57" s="19"/>
      <c r="E57" s="19">
        <v>7</v>
      </c>
      <c r="F57" s="19">
        <v>2</v>
      </c>
      <c r="G57" s="19">
        <v>5</v>
      </c>
      <c r="H57" s="19"/>
      <c r="I57" s="19">
        <v>0.748</v>
      </c>
      <c r="J57" s="19">
        <v>0.612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3" ht="12.75" hidden="1">
      <c r="A58" s="19"/>
      <c r="B58" s="56" t="s">
        <v>131</v>
      </c>
      <c r="C58" s="19">
        <v>22</v>
      </c>
      <c r="D58" s="19"/>
      <c r="E58" s="19">
        <v>8</v>
      </c>
      <c r="F58" s="19">
        <v>2</v>
      </c>
      <c r="G58" s="19">
        <v>6</v>
      </c>
      <c r="H58" s="19"/>
      <c r="I58" s="19">
        <v>0.731</v>
      </c>
      <c r="J58" s="19">
        <v>0.272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ht="12.75" hidden="1">
      <c r="A59" s="19"/>
      <c r="B59" s="56" t="s">
        <v>137</v>
      </c>
      <c r="C59" s="19">
        <v>25</v>
      </c>
      <c r="D59" s="19"/>
      <c r="E59" s="19">
        <v>16</v>
      </c>
      <c r="F59" s="19">
        <v>6</v>
      </c>
      <c r="G59" s="19">
        <v>10</v>
      </c>
      <c r="H59" s="19"/>
      <c r="I59" s="19">
        <v>2.499</v>
      </c>
      <c r="J59" s="19">
        <v>0.884</v>
      </c>
      <c r="K59" s="19"/>
      <c r="L59" s="19"/>
      <c r="M59" s="19"/>
      <c r="N59" s="19"/>
      <c r="O59" s="19"/>
      <c r="P59" s="19">
        <v>1.326</v>
      </c>
      <c r="Q59" s="19"/>
      <c r="R59" s="19">
        <v>2</v>
      </c>
      <c r="S59" s="19">
        <v>1.326</v>
      </c>
      <c r="T59" s="19"/>
      <c r="U59" s="19"/>
      <c r="V59" s="19"/>
      <c r="W59" s="19"/>
    </row>
    <row r="60" spans="1:23" ht="12.75" hidden="1">
      <c r="A60" s="19"/>
      <c r="B60" s="56" t="s">
        <v>144</v>
      </c>
      <c r="C60" s="19">
        <v>18</v>
      </c>
      <c r="D60" s="19"/>
      <c r="E60" s="19">
        <v>10</v>
      </c>
      <c r="F60" s="19">
        <v>3</v>
      </c>
      <c r="G60" s="19">
        <v>7</v>
      </c>
      <c r="H60" s="19"/>
      <c r="I60" s="19">
        <v>1.173</v>
      </c>
      <c r="J60" s="19">
        <v>1.428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12.75" hidden="1">
      <c r="A61" s="19"/>
      <c r="B61" s="56" t="s">
        <v>151</v>
      </c>
      <c r="C61" s="19">
        <v>21</v>
      </c>
      <c r="D61" s="19"/>
      <c r="E61" s="19">
        <v>27</v>
      </c>
      <c r="F61" s="19">
        <v>5</v>
      </c>
      <c r="G61" s="19">
        <v>22</v>
      </c>
      <c r="H61" s="19"/>
      <c r="I61" s="19">
        <v>2.329</v>
      </c>
      <c r="J61" s="19">
        <v>0.408</v>
      </c>
      <c r="K61" s="19"/>
      <c r="L61" s="19"/>
      <c r="M61" s="19"/>
      <c r="N61" s="19"/>
      <c r="O61" s="19"/>
      <c r="P61" s="19">
        <v>109438.973</v>
      </c>
      <c r="Q61" s="19"/>
      <c r="R61" s="19">
        <v>9</v>
      </c>
      <c r="S61" s="19">
        <v>109438.973</v>
      </c>
      <c r="T61" s="19">
        <v>2</v>
      </c>
      <c r="U61" s="19">
        <v>1.778</v>
      </c>
      <c r="V61" s="19">
        <v>7</v>
      </c>
      <c r="W61" s="19"/>
    </row>
    <row r="62" spans="1:23" ht="12.75">
      <c r="A62" s="19"/>
      <c r="B62" s="56" t="s">
        <v>126</v>
      </c>
      <c r="C62" s="19">
        <f>C63+C64+C65+C66+C67</f>
        <v>40</v>
      </c>
      <c r="D62" s="19">
        <f aca="true" t="shared" si="25" ref="D62:W62">D63+D64+D65+D66+D67</f>
        <v>0</v>
      </c>
      <c r="E62" s="19">
        <f t="shared" si="25"/>
        <v>47</v>
      </c>
      <c r="F62" s="19">
        <f t="shared" si="25"/>
        <v>0</v>
      </c>
      <c r="G62" s="19">
        <f t="shared" si="25"/>
        <v>47</v>
      </c>
      <c r="H62" s="19">
        <f t="shared" si="25"/>
        <v>0</v>
      </c>
      <c r="I62" s="19">
        <f t="shared" si="25"/>
        <v>6.6129999999999995</v>
      </c>
      <c r="J62" s="19">
        <f t="shared" si="25"/>
        <v>5.559</v>
      </c>
      <c r="K62" s="19">
        <f t="shared" si="25"/>
        <v>0</v>
      </c>
      <c r="L62" s="19">
        <f t="shared" si="25"/>
        <v>0</v>
      </c>
      <c r="M62" s="19">
        <f t="shared" si="25"/>
        <v>0</v>
      </c>
      <c r="N62" s="19">
        <f t="shared" si="25"/>
        <v>0</v>
      </c>
      <c r="O62" s="19">
        <f t="shared" si="25"/>
        <v>0</v>
      </c>
      <c r="P62" s="19">
        <f t="shared" si="25"/>
        <v>10.32</v>
      </c>
      <c r="Q62" s="19">
        <f t="shared" si="25"/>
        <v>0</v>
      </c>
      <c r="R62" s="19">
        <f t="shared" si="25"/>
        <v>4</v>
      </c>
      <c r="S62" s="19">
        <f t="shared" si="25"/>
        <v>10.32</v>
      </c>
      <c r="T62" s="19">
        <f t="shared" si="25"/>
        <v>3</v>
      </c>
      <c r="U62" s="19">
        <f t="shared" si="25"/>
        <v>4.504</v>
      </c>
      <c r="V62" s="19">
        <f t="shared" si="25"/>
        <v>1</v>
      </c>
      <c r="W62" s="19">
        <f t="shared" si="25"/>
        <v>0</v>
      </c>
    </row>
    <row r="63" spans="1:23" ht="12.75" hidden="1">
      <c r="A63" s="19"/>
      <c r="B63" s="56" t="s">
        <v>127</v>
      </c>
      <c r="C63" s="19">
        <v>5</v>
      </c>
      <c r="D63" s="19"/>
      <c r="E63" s="19">
        <v>3</v>
      </c>
      <c r="F63" s="19"/>
      <c r="G63" s="19">
        <v>3</v>
      </c>
      <c r="H63" s="19"/>
      <c r="I63" s="19">
        <v>0.408</v>
      </c>
      <c r="J63" s="19">
        <v>0.731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ht="12.75" hidden="1">
      <c r="A64" s="19"/>
      <c r="B64" s="56" t="s">
        <v>131</v>
      </c>
      <c r="C64" s="19">
        <v>7</v>
      </c>
      <c r="D64" s="19"/>
      <c r="E64" s="19">
        <v>8</v>
      </c>
      <c r="F64" s="19"/>
      <c r="G64" s="19">
        <v>8</v>
      </c>
      <c r="H64" s="19"/>
      <c r="I64" s="19">
        <v>1.088</v>
      </c>
      <c r="J64" s="19">
        <v>0.408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12.75" hidden="1">
      <c r="A65" s="19"/>
      <c r="B65" s="56" t="s">
        <v>137</v>
      </c>
      <c r="C65" s="19">
        <v>4</v>
      </c>
      <c r="D65" s="19"/>
      <c r="E65" s="19">
        <v>10</v>
      </c>
      <c r="F65" s="19"/>
      <c r="G65" s="19">
        <v>10</v>
      </c>
      <c r="H65" s="19"/>
      <c r="I65" s="19">
        <v>1.36</v>
      </c>
      <c r="J65" s="19">
        <v>2.108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12.75" hidden="1">
      <c r="A66" s="19"/>
      <c r="B66" s="56" t="s">
        <v>144</v>
      </c>
      <c r="C66" s="19">
        <v>9</v>
      </c>
      <c r="D66" s="19"/>
      <c r="E66" s="19">
        <v>10</v>
      </c>
      <c r="F66" s="19"/>
      <c r="G66" s="19">
        <v>10</v>
      </c>
      <c r="H66" s="19"/>
      <c r="I66" s="19">
        <v>1.36</v>
      </c>
      <c r="J66" s="19">
        <v>1.224</v>
      </c>
      <c r="K66" s="19"/>
      <c r="L66" s="19"/>
      <c r="M66" s="19"/>
      <c r="N66" s="19"/>
      <c r="O66" s="19"/>
      <c r="P66" s="19">
        <v>1.29</v>
      </c>
      <c r="Q66" s="19"/>
      <c r="R66" s="19">
        <v>2</v>
      </c>
      <c r="S66" s="19">
        <v>1.29</v>
      </c>
      <c r="T66" s="19"/>
      <c r="U66" s="19"/>
      <c r="V66" s="19"/>
      <c r="W66" s="19"/>
    </row>
    <row r="67" spans="1:23" ht="12.75" hidden="1">
      <c r="A67" s="19"/>
      <c r="B67" s="56" t="s">
        <v>151</v>
      </c>
      <c r="C67" s="19">
        <v>15</v>
      </c>
      <c r="D67" s="19"/>
      <c r="E67" s="19">
        <v>16</v>
      </c>
      <c r="F67" s="19"/>
      <c r="G67" s="19">
        <v>16</v>
      </c>
      <c r="H67" s="19"/>
      <c r="I67" s="19">
        <v>2.397</v>
      </c>
      <c r="J67" s="19">
        <v>1.088</v>
      </c>
      <c r="K67" s="19"/>
      <c r="L67" s="19"/>
      <c r="M67" s="19"/>
      <c r="N67" s="19"/>
      <c r="O67" s="19"/>
      <c r="P67" s="19">
        <v>9.03</v>
      </c>
      <c r="Q67" s="19"/>
      <c r="R67" s="19">
        <v>2</v>
      </c>
      <c r="S67" s="19">
        <v>9.03</v>
      </c>
      <c r="T67" s="19">
        <v>3</v>
      </c>
      <c r="U67" s="19">
        <v>4.504</v>
      </c>
      <c r="V67" s="19">
        <v>1</v>
      </c>
      <c r="W67" s="19"/>
    </row>
    <row r="68" spans="1:23" ht="12.75">
      <c r="A68" s="19">
        <v>1212</v>
      </c>
      <c r="B68" s="44" t="s">
        <v>6</v>
      </c>
      <c r="C68" s="19">
        <f aca="true" t="shared" si="26" ref="C68:W68">C69+C75</f>
        <v>5</v>
      </c>
      <c r="D68" s="19">
        <f t="shared" si="26"/>
        <v>0</v>
      </c>
      <c r="E68" s="19">
        <f t="shared" si="26"/>
        <v>2</v>
      </c>
      <c r="F68" s="19">
        <f t="shared" si="26"/>
        <v>0</v>
      </c>
      <c r="G68" s="19">
        <f t="shared" si="26"/>
        <v>2</v>
      </c>
      <c r="H68" s="19">
        <f t="shared" si="26"/>
        <v>0</v>
      </c>
      <c r="I68" s="19">
        <f t="shared" si="26"/>
        <v>0.272</v>
      </c>
      <c r="J68" s="19">
        <f t="shared" si="26"/>
        <v>0</v>
      </c>
      <c r="K68" s="19">
        <f t="shared" si="26"/>
        <v>0</v>
      </c>
      <c r="L68" s="19">
        <f t="shared" si="26"/>
        <v>0</v>
      </c>
      <c r="M68" s="19">
        <f t="shared" si="26"/>
        <v>0</v>
      </c>
      <c r="N68" s="19">
        <f t="shared" si="26"/>
        <v>0</v>
      </c>
      <c r="O68" s="19">
        <f t="shared" si="26"/>
        <v>0</v>
      </c>
      <c r="P68" s="19">
        <f t="shared" si="26"/>
        <v>0</v>
      </c>
      <c r="Q68" s="19">
        <f t="shared" si="26"/>
        <v>0</v>
      </c>
      <c r="R68" s="19">
        <f t="shared" si="26"/>
        <v>0</v>
      </c>
      <c r="S68" s="19">
        <f t="shared" si="26"/>
        <v>0</v>
      </c>
      <c r="T68" s="19">
        <f t="shared" si="26"/>
        <v>0</v>
      </c>
      <c r="U68" s="19">
        <f t="shared" si="26"/>
        <v>0</v>
      </c>
      <c r="V68" s="19">
        <f t="shared" si="26"/>
        <v>0</v>
      </c>
      <c r="W68" s="19">
        <f t="shared" si="26"/>
        <v>0</v>
      </c>
    </row>
    <row r="69" spans="1:23" ht="12.75">
      <c r="A69" s="19"/>
      <c r="B69" s="56" t="s">
        <v>125</v>
      </c>
      <c r="C69" s="19">
        <f>C70+C71+C72+C73+C74</f>
        <v>0</v>
      </c>
      <c r="D69" s="19">
        <f aca="true" t="shared" si="27" ref="D69:W69">D70+D71+D72+D73+D74</f>
        <v>0</v>
      </c>
      <c r="E69" s="19">
        <f t="shared" si="27"/>
        <v>0</v>
      </c>
      <c r="F69" s="19">
        <f t="shared" si="27"/>
        <v>0</v>
      </c>
      <c r="G69" s="19">
        <f t="shared" si="27"/>
        <v>0</v>
      </c>
      <c r="H69" s="19">
        <f t="shared" si="27"/>
        <v>0</v>
      </c>
      <c r="I69" s="19">
        <f t="shared" si="27"/>
        <v>0</v>
      </c>
      <c r="J69" s="19">
        <f t="shared" si="27"/>
        <v>0</v>
      </c>
      <c r="K69" s="19">
        <f t="shared" si="27"/>
        <v>0</v>
      </c>
      <c r="L69" s="19">
        <f t="shared" si="27"/>
        <v>0</v>
      </c>
      <c r="M69" s="19">
        <f t="shared" si="27"/>
        <v>0</v>
      </c>
      <c r="N69" s="19">
        <f t="shared" si="27"/>
        <v>0</v>
      </c>
      <c r="O69" s="19">
        <f t="shared" si="27"/>
        <v>0</v>
      </c>
      <c r="P69" s="19">
        <f t="shared" si="27"/>
        <v>0</v>
      </c>
      <c r="Q69" s="19">
        <f t="shared" si="27"/>
        <v>0</v>
      </c>
      <c r="R69" s="19">
        <f t="shared" si="27"/>
        <v>0</v>
      </c>
      <c r="S69" s="19">
        <f t="shared" si="27"/>
        <v>0</v>
      </c>
      <c r="T69" s="19">
        <f t="shared" si="27"/>
        <v>0</v>
      </c>
      <c r="U69" s="19">
        <f t="shared" si="27"/>
        <v>0</v>
      </c>
      <c r="V69" s="19">
        <f t="shared" si="27"/>
        <v>0</v>
      </c>
      <c r="W69" s="19">
        <f t="shared" si="27"/>
        <v>0</v>
      </c>
    </row>
    <row r="70" spans="1:23" ht="12.75" hidden="1">
      <c r="A70" s="19"/>
      <c r="B70" s="56" t="s">
        <v>127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ht="12.75" hidden="1">
      <c r="A71" s="19"/>
      <c r="B71" s="56" t="s">
        <v>131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ht="12.75" hidden="1">
      <c r="A72" s="19"/>
      <c r="B72" s="56" t="s">
        <v>137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ht="12.75" hidden="1">
      <c r="A73" s="19"/>
      <c r="B73" s="56" t="s">
        <v>144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ht="12.75" hidden="1">
      <c r="A74" s="19"/>
      <c r="B74" s="56" t="s">
        <v>151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ht="12.75">
      <c r="A75" s="19"/>
      <c r="B75" s="56" t="s">
        <v>126</v>
      </c>
      <c r="C75" s="19">
        <f>C76+C77+C78+C79+C80</f>
        <v>5</v>
      </c>
      <c r="D75" s="19">
        <f aca="true" t="shared" si="28" ref="D75:W75">D76+D77+D78+D79+D80</f>
        <v>0</v>
      </c>
      <c r="E75" s="19">
        <f t="shared" si="28"/>
        <v>2</v>
      </c>
      <c r="F75" s="19">
        <f t="shared" si="28"/>
        <v>0</v>
      </c>
      <c r="G75" s="19">
        <f t="shared" si="28"/>
        <v>2</v>
      </c>
      <c r="H75" s="19">
        <f t="shared" si="28"/>
        <v>0</v>
      </c>
      <c r="I75" s="19">
        <f t="shared" si="28"/>
        <v>0.272</v>
      </c>
      <c r="J75" s="19">
        <f t="shared" si="28"/>
        <v>0</v>
      </c>
      <c r="K75" s="19">
        <f t="shared" si="28"/>
        <v>0</v>
      </c>
      <c r="L75" s="19">
        <f t="shared" si="28"/>
        <v>0</v>
      </c>
      <c r="M75" s="19">
        <f t="shared" si="28"/>
        <v>0</v>
      </c>
      <c r="N75" s="19">
        <f t="shared" si="28"/>
        <v>0</v>
      </c>
      <c r="O75" s="19">
        <f t="shared" si="28"/>
        <v>0</v>
      </c>
      <c r="P75" s="19">
        <f t="shared" si="28"/>
        <v>0</v>
      </c>
      <c r="Q75" s="19">
        <f t="shared" si="28"/>
        <v>0</v>
      </c>
      <c r="R75" s="19">
        <f t="shared" si="28"/>
        <v>0</v>
      </c>
      <c r="S75" s="19">
        <f t="shared" si="28"/>
        <v>0</v>
      </c>
      <c r="T75" s="19">
        <f t="shared" si="28"/>
        <v>0</v>
      </c>
      <c r="U75" s="19">
        <f t="shared" si="28"/>
        <v>0</v>
      </c>
      <c r="V75" s="19">
        <f t="shared" si="28"/>
        <v>0</v>
      </c>
      <c r="W75" s="19">
        <f t="shared" si="28"/>
        <v>0</v>
      </c>
    </row>
    <row r="76" spans="1:23" ht="12.75" hidden="1">
      <c r="A76" s="19"/>
      <c r="B76" s="56" t="s">
        <v>127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 ht="12.75" hidden="1">
      <c r="A77" s="19"/>
      <c r="B77" s="56" t="s">
        <v>131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ht="12.75" hidden="1">
      <c r="A78" s="19"/>
      <c r="B78" s="56" t="s">
        <v>137</v>
      </c>
      <c r="C78" s="19">
        <v>4</v>
      </c>
      <c r="D78" s="19"/>
      <c r="E78" s="19">
        <v>1</v>
      </c>
      <c r="F78" s="19"/>
      <c r="G78" s="19">
        <v>1</v>
      </c>
      <c r="H78" s="19"/>
      <c r="I78" s="19">
        <v>0.136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 ht="12.75" hidden="1">
      <c r="A79" s="19"/>
      <c r="B79" s="56" t="s">
        <v>144</v>
      </c>
      <c r="C79" s="19">
        <v>1</v>
      </c>
      <c r="D79" s="19"/>
      <c r="E79" s="19">
        <v>1</v>
      </c>
      <c r="F79" s="19"/>
      <c r="G79" s="19">
        <v>1</v>
      </c>
      <c r="H79" s="19"/>
      <c r="I79" s="19">
        <v>0.136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 ht="12.75" hidden="1">
      <c r="A80" s="19"/>
      <c r="B80" s="56" t="s">
        <v>151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 ht="12.75">
      <c r="A81" s="41">
        <v>1220</v>
      </c>
      <c r="B81" s="46" t="s">
        <v>7</v>
      </c>
      <c r="C81" s="19">
        <f aca="true" t="shared" si="29" ref="C81:W81">C82+C88</f>
        <v>26</v>
      </c>
      <c r="D81" s="19">
        <f t="shared" si="29"/>
        <v>0</v>
      </c>
      <c r="E81" s="19">
        <f t="shared" si="29"/>
        <v>0</v>
      </c>
      <c r="F81" s="19">
        <f t="shared" si="29"/>
        <v>0</v>
      </c>
      <c r="G81" s="19">
        <f t="shared" si="29"/>
        <v>0</v>
      </c>
      <c r="H81" s="19">
        <f t="shared" si="29"/>
        <v>0</v>
      </c>
      <c r="I81" s="19">
        <f t="shared" si="29"/>
        <v>0</v>
      </c>
      <c r="J81" s="19">
        <f t="shared" si="29"/>
        <v>0</v>
      </c>
      <c r="K81" s="19">
        <f t="shared" si="29"/>
        <v>0</v>
      </c>
      <c r="L81" s="19">
        <f t="shared" si="29"/>
        <v>0</v>
      </c>
      <c r="M81" s="19">
        <f t="shared" si="29"/>
        <v>0</v>
      </c>
      <c r="N81" s="19">
        <f t="shared" si="29"/>
        <v>0</v>
      </c>
      <c r="O81" s="19">
        <f t="shared" si="29"/>
        <v>0</v>
      </c>
      <c r="P81" s="19">
        <f t="shared" si="29"/>
        <v>0</v>
      </c>
      <c r="Q81" s="19">
        <f t="shared" si="29"/>
        <v>0</v>
      </c>
      <c r="R81" s="19">
        <f t="shared" si="29"/>
        <v>0</v>
      </c>
      <c r="S81" s="19">
        <f t="shared" si="29"/>
        <v>0</v>
      </c>
      <c r="T81" s="19">
        <f t="shared" si="29"/>
        <v>0</v>
      </c>
      <c r="U81" s="19">
        <f t="shared" si="29"/>
        <v>0</v>
      </c>
      <c r="V81" s="19">
        <f t="shared" si="29"/>
        <v>0</v>
      </c>
      <c r="W81" s="19">
        <f t="shared" si="29"/>
        <v>0</v>
      </c>
    </row>
    <row r="82" spans="1:23" ht="12.75">
      <c r="A82" s="41"/>
      <c r="B82" s="56" t="s">
        <v>125</v>
      </c>
      <c r="C82" s="19">
        <f>C83+C84+C85+C86+C87</f>
        <v>26</v>
      </c>
      <c r="D82" s="19">
        <f aca="true" t="shared" si="30" ref="D82:W82">D83+D84+D85+D86+D87</f>
        <v>0</v>
      </c>
      <c r="E82" s="19">
        <f t="shared" si="30"/>
        <v>0</v>
      </c>
      <c r="F82" s="19">
        <f t="shared" si="30"/>
        <v>0</v>
      </c>
      <c r="G82" s="19">
        <f t="shared" si="30"/>
        <v>0</v>
      </c>
      <c r="H82" s="19">
        <f t="shared" si="30"/>
        <v>0</v>
      </c>
      <c r="I82" s="19">
        <f t="shared" si="30"/>
        <v>0</v>
      </c>
      <c r="J82" s="19">
        <f t="shared" si="30"/>
        <v>0</v>
      </c>
      <c r="K82" s="19">
        <f t="shared" si="30"/>
        <v>0</v>
      </c>
      <c r="L82" s="19">
        <f t="shared" si="30"/>
        <v>0</v>
      </c>
      <c r="M82" s="19">
        <f t="shared" si="30"/>
        <v>0</v>
      </c>
      <c r="N82" s="19">
        <f t="shared" si="30"/>
        <v>0</v>
      </c>
      <c r="O82" s="19">
        <f t="shared" si="30"/>
        <v>0</v>
      </c>
      <c r="P82" s="19">
        <f t="shared" si="30"/>
        <v>0</v>
      </c>
      <c r="Q82" s="19">
        <f t="shared" si="30"/>
        <v>0</v>
      </c>
      <c r="R82" s="19">
        <f t="shared" si="30"/>
        <v>0</v>
      </c>
      <c r="S82" s="19">
        <f t="shared" si="30"/>
        <v>0</v>
      </c>
      <c r="T82" s="19">
        <f t="shared" si="30"/>
        <v>0</v>
      </c>
      <c r="U82" s="19">
        <f t="shared" si="30"/>
        <v>0</v>
      </c>
      <c r="V82" s="19">
        <f t="shared" si="30"/>
        <v>0</v>
      </c>
      <c r="W82" s="19">
        <f t="shared" si="30"/>
        <v>0</v>
      </c>
    </row>
    <row r="83" spans="1:23" ht="12.75" hidden="1">
      <c r="A83" s="41"/>
      <c r="B83" s="56" t="s">
        <v>127</v>
      </c>
      <c r="C83" s="19">
        <v>3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ht="12.75" hidden="1">
      <c r="A84" s="41"/>
      <c r="B84" s="56" t="s">
        <v>131</v>
      </c>
      <c r="C84" s="19">
        <v>5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ht="12.75" hidden="1">
      <c r="A85" s="41"/>
      <c r="B85" s="56" t="s">
        <v>137</v>
      </c>
      <c r="C85" s="19">
        <v>3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23" ht="12.75" hidden="1">
      <c r="A86" s="41"/>
      <c r="B86" s="56" t="s">
        <v>144</v>
      </c>
      <c r="C86" s="19">
        <v>8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ht="12.75" hidden="1">
      <c r="A87" s="41"/>
      <c r="B87" s="56" t="s">
        <v>151</v>
      </c>
      <c r="C87" s="19">
        <v>7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1:23" ht="12.75">
      <c r="A88" s="41"/>
      <c r="B88" s="56" t="s">
        <v>126</v>
      </c>
      <c r="C88" s="19">
        <f>C89+C90+C91+C92+C93</f>
        <v>0</v>
      </c>
      <c r="D88" s="19">
        <f aca="true" t="shared" si="31" ref="D88:W88">D89+D90+D91+D92+D93</f>
        <v>0</v>
      </c>
      <c r="E88" s="19">
        <f t="shared" si="31"/>
        <v>0</v>
      </c>
      <c r="F88" s="19">
        <f t="shared" si="31"/>
        <v>0</v>
      </c>
      <c r="G88" s="19">
        <f t="shared" si="31"/>
        <v>0</v>
      </c>
      <c r="H88" s="19">
        <f t="shared" si="31"/>
        <v>0</v>
      </c>
      <c r="I88" s="19">
        <f t="shared" si="31"/>
        <v>0</v>
      </c>
      <c r="J88" s="19">
        <f t="shared" si="31"/>
        <v>0</v>
      </c>
      <c r="K88" s="19">
        <f t="shared" si="31"/>
        <v>0</v>
      </c>
      <c r="L88" s="19">
        <f t="shared" si="31"/>
        <v>0</v>
      </c>
      <c r="M88" s="19">
        <f t="shared" si="31"/>
        <v>0</v>
      </c>
      <c r="N88" s="19">
        <f t="shared" si="31"/>
        <v>0</v>
      </c>
      <c r="O88" s="19">
        <f t="shared" si="31"/>
        <v>0</v>
      </c>
      <c r="P88" s="19">
        <f t="shared" si="31"/>
        <v>0</v>
      </c>
      <c r="Q88" s="19">
        <f t="shared" si="31"/>
        <v>0</v>
      </c>
      <c r="R88" s="19">
        <f t="shared" si="31"/>
        <v>0</v>
      </c>
      <c r="S88" s="19">
        <f t="shared" si="31"/>
        <v>0</v>
      </c>
      <c r="T88" s="19">
        <f t="shared" si="31"/>
        <v>0</v>
      </c>
      <c r="U88" s="19">
        <f t="shared" si="31"/>
        <v>0</v>
      </c>
      <c r="V88" s="19">
        <f t="shared" si="31"/>
        <v>0</v>
      </c>
      <c r="W88" s="19">
        <f t="shared" si="31"/>
        <v>0</v>
      </c>
    </row>
    <row r="89" spans="1:23" ht="12.75" hidden="1">
      <c r="A89" s="41"/>
      <c r="B89" s="56" t="s">
        <v>127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ht="12.75" hidden="1">
      <c r="A90" s="41"/>
      <c r="B90" s="56" t="s">
        <v>131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1:23" ht="12.75" hidden="1">
      <c r="A91" s="41"/>
      <c r="B91" s="56" t="s">
        <v>137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12.75" hidden="1">
      <c r="A92" s="41"/>
      <c r="B92" s="56" t="s">
        <v>144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ht="12.75" hidden="1">
      <c r="A93" s="41"/>
      <c r="B93" s="56" t="s">
        <v>151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ht="12.75">
      <c r="A94" s="41">
        <v>1300</v>
      </c>
      <c r="B94" s="43" t="s">
        <v>8</v>
      </c>
      <c r="C94" s="41">
        <f aca="true" t="shared" si="32" ref="C94:W94">C95+C101</f>
        <v>104</v>
      </c>
      <c r="D94" s="41">
        <f t="shared" si="32"/>
        <v>0</v>
      </c>
      <c r="E94" s="41">
        <f t="shared" si="32"/>
        <v>20</v>
      </c>
      <c r="F94" s="41">
        <f t="shared" si="32"/>
        <v>0</v>
      </c>
      <c r="G94" s="41">
        <f t="shared" si="32"/>
        <v>20</v>
      </c>
      <c r="H94" s="41">
        <f t="shared" si="32"/>
        <v>0</v>
      </c>
      <c r="I94" s="41">
        <f t="shared" si="32"/>
        <v>21.165</v>
      </c>
      <c r="J94" s="41">
        <f t="shared" si="32"/>
        <v>15.555</v>
      </c>
      <c r="K94" s="41">
        <f t="shared" si="32"/>
        <v>1</v>
      </c>
      <c r="L94" s="41">
        <f t="shared" si="32"/>
        <v>1</v>
      </c>
      <c r="M94" s="41">
        <f t="shared" si="32"/>
        <v>0</v>
      </c>
      <c r="N94" s="41">
        <f t="shared" si="32"/>
        <v>0</v>
      </c>
      <c r="O94" s="41">
        <f t="shared" si="32"/>
        <v>0</v>
      </c>
      <c r="P94" s="41">
        <f t="shared" si="32"/>
        <v>223.853</v>
      </c>
      <c r="Q94" s="41">
        <f t="shared" si="32"/>
        <v>0</v>
      </c>
      <c r="R94" s="41">
        <f t="shared" si="32"/>
        <v>10</v>
      </c>
      <c r="S94" s="41">
        <f t="shared" si="32"/>
        <v>223.853</v>
      </c>
      <c r="T94" s="41">
        <f t="shared" si="32"/>
        <v>4</v>
      </c>
      <c r="U94" s="41">
        <f t="shared" si="32"/>
        <v>102.65899999999999</v>
      </c>
      <c r="V94" s="41">
        <f t="shared" si="32"/>
        <v>0</v>
      </c>
      <c r="W94" s="41">
        <f t="shared" si="32"/>
        <v>0</v>
      </c>
    </row>
    <row r="95" spans="1:23" ht="12.75">
      <c r="A95" s="41"/>
      <c r="B95" s="56" t="s">
        <v>125</v>
      </c>
      <c r="C95" s="19">
        <f>C96+C97+C98+C99+C100</f>
        <v>87</v>
      </c>
      <c r="D95" s="19">
        <f aca="true" t="shared" si="33" ref="D95:W95">D96+D97+D98+D99+D100</f>
        <v>0</v>
      </c>
      <c r="E95" s="19">
        <f t="shared" si="33"/>
        <v>7</v>
      </c>
      <c r="F95" s="19">
        <f t="shared" si="33"/>
        <v>0</v>
      </c>
      <c r="G95" s="19">
        <f t="shared" si="33"/>
        <v>7</v>
      </c>
      <c r="H95" s="19">
        <f t="shared" si="33"/>
        <v>0</v>
      </c>
      <c r="I95" s="19">
        <f t="shared" si="33"/>
        <v>5.95</v>
      </c>
      <c r="J95" s="19">
        <f t="shared" si="33"/>
        <v>1.7</v>
      </c>
      <c r="K95" s="19">
        <f t="shared" si="33"/>
        <v>1</v>
      </c>
      <c r="L95" s="19">
        <f t="shared" si="33"/>
        <v>1</v>
      </c>
      <c r="M95" s="19">
        <f t="shared" si="33"/>
        <v>0</v>
      </c>
      <c r="N95" s="19">
        <f t="shared" si="33"/>
        <v>0</v>
      </c>
      <c r="O95" s="19">
        <f t="shared" si="33"/>
        <v>0</v>
      </c>
      <c r="P95" s="19">
        <f t="shared" si="33"/>
        <v>31.419000000000004</v>
      </c>
      <c r="Q95" s="19">
        <f t="shared" si="33"/>
        <v>0</v>
      </c>
      <c r="R95" s="19">
        <f t="shared" si="33"/>
        <v>7</v>
      </c>
      <c r="S95" s="19">
        <f t="shared" si="33"/>
        <v>31.419000000000004</v>
      </c>
      <c r="T95" s="19">
        <f t="shared" si="33"/>
        <v>2</v>
      </c>
      <c r="U95" s="19">
        <f t="shared" si="33"/>
        <v>5.073</v>
      </c>
      <c r="V95" s="19">
        <f t="shared" si="33"/>
        <v>0</v>
      </c>
      <c r="W95" s="19">
        <f t="shared" si="33"/>
        <v>0</v>
      </c>
    </row>
    <row r="96" spans="1:23" ht="12.75" hidden="1">
      <c r="A96" s="41"/>
      <c r="B96" s="56" t="s">
        <v>127</v>
      </c>
      <c r="C96" s="19">
        <v>6</v>
      </c>
      <c r="D96" s="19"/>
      <c r="E96" s="19"/>
      <c r="F96" s="19"/>
      <c r="G96" s="19"/>
      <c r="H96" s="19"/>
      <c r="I96" s="19"/>
      <c r="J96" s="19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2.75" hidden="1">
      <c r="A97" s="41"/>
      <c r="B97" s="56" t="s">
        <v>131</v>
      </c>
      <c r="C97" s="19">
        <v>22</v>
      </c>
      <c r="D97" s="19"/>
      <c r="E97" s="19">
        <v>2</v>
      </c>
      <c r="F97" s="19"/>
      <c r="G97" s="19">
        <v>2</v>
      </c>
      <c r="H97" s="19"/>
      <c r="I97" s="19">
        <v>1.7</v>
      </c>
      <c r="J97" s="19"/>
      <c r="K97" s="19">
        <v>1</v>
      </c>
      <c r="L97" s="19">
        <v>1</v>
      </c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2.75" hidden="1">
      <c r="A98" s="41"/>
      <c r="B98" s="56" t="s">
        <v>137</v>
      </c>
      <c r="C98" s="19">
        <v>20</v>
      </c>
      <c r="D98" s="19"/>
      <c r="E98" s="19">
        <v>5</v>
      </c>
      <c r="F98" s="19"/>
      <c r="G98" s="19">
        <v>5</v>
      </c>
      <c r="H98" s="19"/>
      <c r="I98" s="19">
        <v>4.25</v>
      </c>
      <c r="J98" s="19">
        <v>1.7</v>
      </c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2.75" hidden="1">
      <c r="A99" s="41"/>
      <c r="B99" s="56" t="s">
        <v>144</v>
      </c>
      <c r="C99" s="19">
        <v>18</v>
      </c>
      <c r="D99" s="19"/>
      <c r="E99" s="19"/>
      <c r="F99" s="19"/>
      <c r="G99" s="19"/>
      <c r="H99" s="19"/>
      <c r="I99" s="19"/>
      <c r="J99" s="19"/>
      <c r="K99" s="41"/>
      <c r="L99" s="41"/>
      <c r="M99" s="41"/>
      <c r="N99" s="41"/>
      <c r="O99" s="41"/>
      <c r="P99" s="41">
        <f>5.143+0.466</f>
        <v>5.609</v>
      </c>
      <c r="Q99" s="41"/>
      <c r="R99" s="41">
        <f>4+1</f>
        <v>5</v>
      </c>
      <c r="S99" s="41">
        <f>5.143+0.466</f>
        <v>5.609</v>
      </c>
      <c r="T99" s="41"/>
      <c r="U99" s="41"/>
      <c r="V99" s="41"/>
      <c r="W99" s="41"/>
    </row>
    <row r="100" spans="1:23" ht="12.75" hidden="1">
      <c r="A100" s="41"/>
      <c r="B100" s="56" t="s">
        <v>151</v>
      </c>
      <c r="C100" s="19">
        <v>21</v>
      </c>
      <c r="D100" s="19"/>
      <c r="E100" s="19"/>
      <c r="F100" s="19"/>
      <c r="G100" s="19"/>
      <c r="H100" s="19"/>
      <c r="I100" s="19"/>
      <c r="J100" s="19"/>
      <c r="K100" s="41"/>
      <c r="L100" s="41"/>
      <c r="M100" s="41"/>
      <c r="N100" s="41"/>
      <c r="O100" s="41"/>
      <c r="P100" s="41">
        <f>25.626+0.184</f>
        <v>25.810000000000002</v>
      </c>
      <c r="Q100" s="41"/>
      <c r="R100" s="41">
        <f>1+1</f>
        <v>2</v>
      </c>
      <c r="S100" s="41">
        <f>25.626+0.184</f>
        <v>25.810000000000002</v>
      </c>
      <c r="T100" s="41">
        <v>2</v>
      </c>
      <c r="U100" s="41">
        <v>5.073</v>
      </c>
      <c r="V100" s="41"/>
      <c r="W100" s="41"/>
    </row>
    <row r="101" spans="1:23" ht="12.75">
      <c r="A101" s="41"/>
      <c r="B101" s="56" t="s">
        <v>126</v>
      </c>
      <c r="C101" s="19">
        <f>C102+C103+C104+C105+C106</f>
        <v>17</v>
      </c>
      <c r="D101" s="19">
        <f aca="true" t="shared" si="34" ref="D101:W101">D102+D103+D104+D105+D106</f>
        <v>0</v>
      </c>
      <c r="E101" s="19">
        <f t="shared" si="34"/>
        <v>13</v>
      </c>
      <c r="F101" s="19">
        <f t="shared" si="34"/>
        <v>0</v>
      </c>
      <c r="G101" s="19">
        <f t="shared" si="34"/>
        <v>13</v>
      </c>
      <c r="H101" s="19">
        <f t="shared" si="34"/>
        <v>0</v>
      </c>
      <c r="I101" s="19">
        <f t="shared" si="34"/>
        <v>15.215</v>
      </c>
      <c r="J101" s="19">
        <f t="shared" si="34"/>
        <v>13.855</v>
      </c>
      <c r="K101" s="19">
        <f t="shared" si="34"/>
        <v>0</v>
      </c>
      <c r="L101" s="19">
        <f t="shared" si="34"/>
        <v>0</v>
      </c>
      <c r="M101" s="19">
        <f t="shared" si="34"/>
        <v>0</v>
      </c>
      <c r="N101" s="19">
        <f t="shared" si="34"/>
        <v>0</v>
      </c>
      <c r="O101" s="19">
        <f t="shared" si="34"/>
        <v>0</v>
      </c>
      <c r="P101" s="19">
        <f t="shared" si="34"/>
        <v>192.434</v>
      </c>
      <c r="Q101" s="19">
        <f t="shared" si="34"/>
        <v>0</v>
      </c>
      <c r="R101" s="19">
        <f t="shared" si="34"/>
        <v>3</v>
      </c>
      <c r="S101" s="19">
        <f t="shared" si="34"/>
        <v>192.434</v>
      </c>
      <c r="T101" s="19">
        <f t="shared" si="34"/>
        <v>2</v>
      </c>
      <c r="U101" s="19">
        <f t="shared" si="34"/>
        <v>97.586</v>
      </c>
      <c r="V101" s="19">
        <f t="shared" si="34"/>
        <v>0</v>
      </c>
      <c r="W101" s="19">
        <f t="shared" si="34"/>
        <v>0</v>
      </c>
    </row>
    <row r="102" spans="1:23" ht="12.75" hidden="1">
      <c r="A102" s="41"/>
      <c r="B102" s="56" t="s">
        <v>127</v>
      </c>
      <c r="C102" s="19">
        <v>3</v>
      </c>
      <c r="D102" s="19"/>
      <c r="E102" s="19"/>
      <c r="F102" s="19"/>
      <c r="G102" s="19"/>
      <c r="H102" s="19"/>
      <c r="I102" s="19"/>
      <c r="J102" s="19">
        <v>0.867</v>
      </c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2.75" hidden="1">
      <c r="A103" s="41"/>
      <c r="B103" s="56" t="s">
        <v>131</v>
      </c>
      <c r="C103" s="19">
        <v>7</v>
      </c>
      <c r="D103" s="19"/>
      <c r="E103" s="19">
        <v>10</v>
      </c>
      <c r="F103" s="19"/>
      <c r="G103" s="19">
        <v>10</v>
      </c>
      <c r="H103" s="19"/>
      <c r="I103" s="19">
        <v>12.206</v>
      </c>
      <c r="J103" s="19">
        <v>1.7</v>
      </c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2.75" hidden="1">
      <c r="A104" s="41"/>
      <c r="B104" s="56" t="s">
        <v>137</v>
      </c>
      <c r="C104" s="19">
        <v>4</v>
      </c>
      <c r="D104" s="19"/>
      <c r="E104" s="19">
        <v>2</v>
      </c>
      <c r="F104" s="19"/>
      <c r="G104" s="19">
        <v>2</v>
      </c>
      <c r="H104" s="19"/>
      <c r="I104" s="19">
        <v>2.142</v>
      </c>
      <c r="J104" s="19">
        <v>7.854</v>
      </c>
      <c r="K104" s="41"/>
      <c r="L104" s="41"/>
      <c r="M104" s="41"/>
      <c r="N104" s="41"/>
      <c r="O104" s="41"/>
      <c r="P104" s="19">
        <v>94.986</v>
      </c>
      <c r="Q104" s="19"/>
      <c r="R104" s="19">
        <v>1</v>
      </c>
      <c r="S104" s="19">
        <v>94.986</v>
      </c>
      <c r="T104" s="41"/>
      <c r="U104" s="41"/>
      <c r="V104" s="41"/>
      <c r="W104" s="41"/>
    </row>
    <row r="105" spans="1:23" ht="12.75" hidden="1">
      <c r="A105" s="41"/>
      <c r="B105" s="56" t="s">
        <v>144</v>
      </c>
      <c r="C105" s="19">
        <v>3</v>
      </c>
      <c r="D105" s="19"/>
      <c r="E105" s="19">
        <v>1</v>
      </c>
      <c r="F105" s="19"/>
      <c r="G105" s="19">
        <v>1</v>
      </c>
      <c r="H105" s="19"/>
      <c r="I105" s="19">
        <v>0.867</v>
      </c>
      <c r="J105" s="19">
        <v>3.434</v>
      </c>
      <c r="K105" s="41"/>
      <c r="L105" s="41"/>
      <c r="M105" s="41"/>
      <c r="N105" s="41"/>
      <c r="O105" s="41"/>
      <c r="P105" s="19">
        <v>97.448</v>
      </c>
      <c r="Q105" s="19"/>
      <c r="R105" s="19">
        <v>2</v>
      </c>
      <c r="S105" s="19">
        <v>97.448</v>
      </c>
      <c r="T105" s="41"/>
      <c r="U105" s="41"/>
      <c r="V105" s="41"/>
      <c r="W105" s="41"/>
    </row>
    <row r="106" spans="1:23" ht="12.75" hidden="1">
      <c r="A106" s="41"/>
      <c r="B106" s="56" t="s">
        <v>151</v>
      </c>
      <c r="C106" s="19"/>
      <c r="D106" s="19"/>
      <c r="E106" s="19"/>
      <c r="F106" s="19"/>
      <c r="G106" s="19"/>
      <c r="H106" s="19"/>
      <c r="I106" s="19"/>
      <c r="J106" s="19"/>
      <c r="K106" s="41"/>
      <c r="L106" s="41"/>
      <c r="M106" s="41"/>
      <c r="N106" s="41"/>
      <c r="O106" s="41"/>
      <c r="P106" s="19"/>
      <c r="Q106" s="19"/>
      <c r="R106" s="19"/>
      <c r="S106" s="19"/>
      <c r="T106" s="41">
        <f>1+1</f>
        <v>2</v>
      </c>
      <c r="U106" s="41">
        <f>2.6+94.986</f>
        <v>97.586</v>
      </c>
      <c r="V106" s="41"/>
      <c r="W106" s="41"/>
    </row>
    <row r="107" spans="1:23" ht="12.75">
      <c r="A107" s="41">
        <v>1400</v>
      </c>
      <c r="B107" s="43" t="s">
        <v>9</v>
      </c>
      <c r="C107" s="41">
        <f aca="true" t="shared" si="35" ref="C107:W107">C108+C114</f>
        <v>26</v>
      </c>
      <c r="D107" s="41">
        <f t="shared" si="35"/>
        <v>0</v>
      </c>
      <c r="E107" s="41">
        <f t="shared" si="35"/>
        <v>0</v>
      </c>
      <c r="F107" s="41">
        <f t="shared" si="35"/>
        <v>0</v>
      </c>
      <c r="G107" s="41">
        <f t="shared" si="35"/>
        <v>0</v>
      </c>
      <c r="H107" s="41">
        <f t="shared" si="35"/>
        <v>0</v>
      </c>
      <c r="I107" s="41">
        <f t="shared" si="35"/>
        <v>0</v>
      </c>
      <c r="J107" s="41">
        <f t="shared" si="35"/>
        <v>0</v>
      </c>
      <c r="K107" s="41">
        <f t="shared" si="35"/>
        <v>2</v>
      </c>
      <c r="L107" s="41">
        <f t="shared" si="35"/>
        <v>2</v>
      </c>
      <c r="M107" s="41">
        <f t="shared" si="35"/>
        <v>0</v>
      </c>
      <c r="N107" s="41">
        <f t="shared" si="35"/>
        <v>0</v>
      </c>
      <c r="O107" s="41">
        <f t="shared" si="35"/>
        <v>0</v>
      </c>
      <c r="P107" s="41">
        <f t="shared" si="35"/>
        <v>141.743</v>
      </c>
      <c r="Q107" s="41">
        <f t="shared" si="35"/>
        <v>0</v>
      </c>
      <c r="R107" s="41">
        <f t="shared" si="35"/>
        <v>4</v>
      </c>
      <c r="S107" s="41">
        <f t="shared" si="35"/>
        <v>141.743</v>
      </c>
      <c r="T107" s="41">
        <f t="shared" si="35"/>
        <v>0</v>
      </c>
      <c r="U107" s="41">
        <f t="shared" si="35"/>
        <v>0</v>
      </c>
      <c r="V107" s="41">
        <f t="shared" si="35"/>
        <v>0</v>
      </c>
      <c r="W107" s="41">
        <f t="shared" si="35"/>
        <v>0</v>
      </c>
    </row>
    <row r="108" spans="1:23" ht="12.75">
      <c r="A108" s="41"/>
      <c r="B108" s="56" t="s">
        <v>125</v>
      </c>
      <c r="C108" s="19">
        <f>C109+C110+C111+C112+C113</f>
        <v>21</v>
      </c>
      <c r="D108" s="19">
        <f aca="true" t="shared" si="36" ref="D108:W108">D109+D110+D111+D112+D113</f>
        <v>0</v>
      </c>
      <c r="E108" s="19">
        <f t="shared" si="36"/>
        <v>0</v>
      </c>
      <c r="F108" s="19">
        <f t="shared" si="36"/>
        <v>0</v>
      </c>
      <c r="G108" s="19">
        <f t="shared" si="36"/>
        <v>0</v>
      </c>
      <c r="H108" s="19">
        <f t="shared" si="36"/>
        <v>0</v>
      </c>
      <c r="I108" s="19">
        <f t="shared" si="36"/>
        <v>0</v>
      </c>
      <c r="J108" s="19">
        <f t="shared" si="36"/>
        <v>0</v>
      </c>
      <c r="K108" s="19">
        <f t="shared" si="36"/>
        <v>2</v>
      </c>
      <c r="L108" s="19">
        <f t="shared" si="36"/>
        <v>2</v>
      </c>
      <c r="M108" s="19">
        <f t="shared" si="36"/>
        <v>0</v>
      </c>
      <c r="N108" s="19">
        <f t="shared" si="36"/>
        <v>0</v>
      </c>
      <c r="O108" s="19">
        <f t="shared" si="36"/>
        <v>0</v>
      </c>
      <c r="P108" s="19">
        <f t="shared" si="36"/>
        <v>141.743</v>
      </c>
      <c r="Q108" s="19">
        <f t="shared" si="36"/>
        <v>0</v>
      </c>
      <c r="R108" s="19">
        <f t="shared" si="36"/>
        <v>4</v>
      </c>
      <c r="S108" s="19">
        <f t="shared" si="36"/>
        <v>141.743</v>
      </c>
      <c r="T108" s="19">
        <f t="shared" si="36"/>
        <v>0</v>
      </c>
      <c r="U108" s="19">
        <f t="shared" si="36"/>
        <v>0</v>
      </c>
      <c r="V108" s="19">
        <f t="shared" si="36"/>
        <v>0</v>
      </c>
      <c r="W108" s="19">
        <f t="shared" si="36"/>
        <v>0</v>
      </c>
    </row>
    <row r="109" spans="1:23" ht="12.75" hidden="1">
      <c r="A109" s="41"/>
      <c r="B109" s="56" t="s">
        <v>127</v>
      </c>
      <c r="C109" s="19">
        <v>3</v>
      </c>
      <c r="D109" s="19"/>
      <c r="E109" s="19"/>
      <c r="F109" s="19"/>
      <c r="G109" s="19"/>
      <c r="H109" s="19"/>
      <c r="I109" s="19"/>
      <c r="J109" s="19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2.75" hidden="1">
      <c r="A110" s="41"/>
      <c r="B110" s="56" t="s">
        <v>131</v>
      </c>
      <c r="C110" s="19">
        <v>5</v>
      </c>
      <c r="D110" s="19"/>
      <c r="E110" s="19"/>
      <c r="F110" s="19"/>
      <c r="G110" s="19"/>
      <c r="H110" s="19"/>
      <c r="I110" s="19"/>
      <c r="J110" s="19"/>
      <c r="K110" s="19">
        <v>2</v>
      </c>
      <c r="L110" s="19">
        <v>2</v>
      </c>
      <c r="M110" s="19"/>
      <c r="N110" s="19"/>
      <c r="O110" s="19"/>
      <c r="P110" s="19">
        <v>141.743</v>
      </c>
      <c r="Q110" s="19"/>
      <c r="R110" s="19">
        <v>4</v>
      </c>
      <c r="S110" s="19">
        <v>141.743</v>
      </c>
      <c r="T110" s="41"/>
      <c r="U110" s="41"/>
      <c r="V110" s="41"/>
      <c r="W110" s="41"/>
    </row>
    <row r="111" spans="1:23" ht="12.75" hidden="1">
      <c r="A111" s="41"/>
      <c r="B111" s="56" t="s">
        <v>137</v>
      </c>
      <c r="C111" s="19">
        <v>3</v>
      </c>
      <c r="D111" s="19"/>
      <c r="E111" s="19"/>
      <c r="F111" s="19"/>
      <c r="G111" s="19"/>
      <c r="H111" s="19"/>
      <c r="I111" s="19"/>
      <c r="J111" s="19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2.75" hidden="1">
      <c r="A112" s="41"/>
      <c r="B112" s="56" t="s">
        <v>144</v>
      </c>
      <c r="C112" s="19">
        <v>10</v>
      </c>
      <c r="D112" s="19"/>
      <c r="E112" s="19"/>
      <c r="F112" s="19"/>
      <c r="G112" s="19"/>
      <c r="H112" s="19"/>
      <c r="I112" s="19"/>
      <c r="J112" s="19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2.75" hidden="1">
      <c r="A113" s="41"/>
      <c r="B113" s="56" t="s">
        <v>151</v>
      </c>
      <c r="C113" s="19"/>
      <c r="D113" s="19"/>
      <c r="E113" s="19"/>
      <c r="F113" s="19"/>
      <c r="G113" s="19"/>
      <c r="H113" s="19"/>
      <c r="I113" s="19"/>
      <c r="J113" s="19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2.75">
      <c r="A114" s="41"/>
      <c r="B114" s="56" t="s">
        <v>126</v>
      </c>
      <c r="C114" s="41">
        <f>C115+C116+C117+C118+C119</f>
        <v>5</v>
      </c>
      <c r="D114" s="41">
        <f aca="true" t="shared" si="37" ref="D114:W114">D115+D116+D117+D118+D119</f>
        <v>0</v>
      </c>
      <c r="E114" s="41">
        <f t="shared" si="37"/>
        <v>0</v>
      </c>
      <c r="F114" s="41">
        <f t="shared" si="37"/>
        <v>0</v>
      </c>
      <c r="G114" s="41">
        <f t="shared" si="37"/>
        <v>0</v>
      </c>
      <c r="H114" s="41">
        <f t="shared" si="37"/>
        <v>0</v>
      </c>
      <c r="I114" s="41">
        <f t="shared" si="37"/>
        <v>0</v>
      </c>
      <c r="J114" s="41">
        <f t="shared" si="37"/>
        <v>0</v>
      </c>
      <c r="K114" s="41">
        <f t="shared" si="37"/>
        <v>0</v>
      </c>
      <c r="L114" s="41">
        <f t="shared" si="37"/>
        <v>0</v>
      </c>
      <c r="M114" s="41">
        <f t="shared" si="37"/>
        <v>0</v>
      </c>
      <c r="N114" s="41">
        <f t="shared" si="37"/>
        <v>0</v>
      </c>
      <c r="O114" s="41">
        <f t="shared" si="37"/>
        <v>0</v>
      </c>
      <c r="P114" s="41">
        <f t="shared" si="37"/>
        <v>0</v>
      </c>
      <c r="Q114" s="41">
        <f t="shared" si="37"/>
        <v>0</v>
      </c>
      <c r="R114" s="41">
        <f t="shared" si="37"/>
        <v>0</v>
      </c>
      <c r="S114" s="41">
        <f t="shared" si="37"/>
        <v>0</v>
      </c>
      <c r="T114" s="41">
        <f t="shared" si="37"/>
        <v>0</v>
      </c>
      <c r="U114" s="41">
        <f t="shared" si="37"/>
        <v>0</v>
      </c>
      <c r="V114" s="41">
        <f t="shared" si="37"/>
        <v>0</v>
      </c>
      <c r="W114" s="41">
        <f t="shared" si="37"/>
        <v>0</v>
      </c>
    </row>
    <row r="115" spans="1:23" ht="12.75" hidden="1">
      <c r="A115" s="41"/>
      <c r="B115" s="56" t="s">
        <v>127</v>
      </c>
      <c r="C115" s="19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2.75" hidden="1">
      <c r="A116" s="41"/>
      <c r="B116" s="56" t="s">
        <v>131</v>
      </c>
      <c r="C116" s="19">
        <v>5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2.75" hidden="1">
      <c r="A117" s="41"/>
      <c r="B117" s="56" t="s">
        <v>137</v>
      </c>
      <c r="C117" s="19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2.75" hidden="1">
      <c r="A118" s="41"/>
      <c r="B118" s="56" t="s">
        <v>144</v>
      </c>
      <c r="C118" s="19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2.75" hidden="1">
      <c r="A119" s="41"/>
      <c r="B119" s="56" t="s">
        <v>151</v>
      </c>
      <c r="C119" s="19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2.75">
      <c r="A120" s="41">
        <v>1500</v>
      </c>
      <c r="B120" s="43" t="s">
        <v>105</v>
      </c>
      <c r="C120" s="41">
        <f aca="true" t="shared" si="38" ref="C120:W120">C121+C127</f>
        <v>26</v>
      </c>
      <c r="D120" s="41">
        <f t="shared" si="38"/>
        <v>0</v>
      </c>
      <c r="E120" s="41">
        <f t="shared" si="38"/>
        <v>1</v>
      </c>
      <c r="F120" s="41">
        <f t="shared" si="38"/>
        <v>0</v>
      </c>
      <c r="G120" s="41">
        <f t="shared" si="38"/>
        <v>1</v>
      </c>
      <c r="H120" s="41">
        <f t="shared" si="38"/>
        <v>0</v>
      </c>
      <c r="I120" s="41">
        <f t="shared" si="38"/>
        <v>0.51</v>
      </c>
      <c r="J120" s="41">
        <f t="shared" si="38"/>
        <v>0</v>
      </c>
      <c r="K120" s="41">
        <f t="shared" si="38"/>
        <v>0</v>
      </c>
      <c r="L120" s="41">
        <f t="shared" si="38"/>
        <v>0</v>
      </c>
      <c r="M120" s="41">
        <f t="shared" si="38"/>
        <v>0</v>
      </c>
      <c r="N120" s="41">
        <f t="shared" si="38"/>
        <v>0</v>
      </c>
      <c r="O120" s="41">
        <f t="shared" si="38"/>
        <v>0</v>
      </c>
      <c r="P120" s="41">
        <f t="shared" si="38"/>
        <v>541.075</v>
      </c>
      <c r="Q120" s="41">
        <f t="shared" si="38"/>
        <v>0</v>
      </c>
      <c r="R120" s="41">
        <f t="shared" si="38"/>
        <v>2</v>
      </c>
      <c r="S120" s="41">
        <f t="shared" si="38"/>
        <v>541.075</v>
      </c>
      <c r="T120" s="41">
        <f t="shared" si="38"/>
        <v>0</v>
      </c>
      <c r="U120" s="41">
        <f t="shared" si="38"/>
        <v>0</v>
      </c>
      <c r="V120" s="41">
        <f t="shared" si="38"/>
        <v>1</v>
      </c>
      <c r="W120" s="41">
        <f t="shared" si="38"/>
        <v>0</v>
      </c>
    </row>
    <row r="121" spans="1:23" ht="12.75">
      <c r="A121" s="41"/>
      <c r="B121" s="56" t="s">
        <v>125</v>
      </c>
      <c r="C121" s="19">
        <f>C122+C123+C124+C125+C126</f>
        <v>13</v>
      </c>
      <c r="D121" s="19">
        <f aca="true" t="shared" si="39" ref="D121:W121">D122+D123+D124+D125+D126</f>
        <v>0</v>
      </c>
      <c r="E121" s="19">
        <f t="shared" si="39"/>
        <v>1</v>
      </c>
      <c r="F121" s="19">
        <f t="shared" si="39"/>
        <v>0</v>
      </c>
      <c r="G121" s="19">
        <f t="shared" si="39"/>
        <v>1</v>
      </c>
      <c r="H121" s="19">
        <f t="shared" si="39"/>
        <v>0</v>
      </c>
      <c r="I121" s="19">
        <f t="shared" si="39"/>
        <v>0.51</v>
      </c>
      <c r="J121" s="19">
        <f t="shared" si="39"/>
        <v>0</v>
      </c>
      <c r="K121" s="19">
        <f t="shared" si="39"/>
        <v>0</v>
      </c>
      <c r="L121" s="19">
        <f t="shared" si="39"/>
        <v>0</v>
      </c>
      <c r="M121" s="19">
        <f t="shared" si="39"/>
        <v>0</v>
      </c>
      <c r="N121" s="19">
        <f t="shared" si="39"/>
        <v>0</v>
      </c>
      <c r="O121" s="19">
        <f t="shared" si="39"/>
        <v>0</v>
      </c>
      <c r="P121" s="19">
        <f t="shared" si="39"/>
        <v>541.075</v>
      </c>
      <c r="Q121" s="19">
        <f t="shared" si="39"/>
        <v>0</v>
      </c>
      <c r="R121" s="19">
        <f t="shared" si="39"/>
        <v>2</v>
      </c>
      <c r="S121" s="19">
        <f t="shared" si="39"/>
        <v>541.075</v>
      </c>
      <c r="T121" s="19">
        <f t="shared" si="39"/>
        <v>0</v>
      </c>
      <c r="U121" s="19">
        <f t="shared" si="39"/>
        <v>0</v>
      </c>
      <c r="V121" s="19">
        <f t="shared" si="39"/>
        <v>1</v>
      </c>
      <c r="W121" s="19">
        <f t="shared" si="39"/>
        <v>0</v>
      </c>
    </row>
    <row r="122" spans="1:23" ht="12.75" hidden="1">
      <c r="A122" s="41"/>
      <c r="B122" s="56" t="s">
        <v>127</v>
      </c>
      <c r="C122" s="19">
        <v>1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2.75" hidden="1">
      <c r="A123" s="41"/>
      <c r="B123" s="56" t="s">
        <v>131</v>
      </c>
      <c r="C123" s="19">
        <v>4</v>
      </c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2.75" hidden="1">
      <c r="A124" s="41"/>
      <c r="B124" s="56" t="s">
        <v>137</v>
      </c>
      <c r="C124" s="19">
        <v>3</v>
      </c>
      <c r="D124" s="19"/>
      <c r="E124" s="19">
        <v>1</v>
      </c>
      <c r="F124" s="19"/>
      <c r="G124" s="19">
        <v>1</v>
      </c>
      <c r="H124" s="19"/>
      <c r="I124" s="19">
        <v>0.51</v>
      </c>
      <c r="J124" s="19"/>
      <c r="K124" s="19"/>
      <c r="L124" s="19"/>
      <c r="M124" s="19"/>
      <c r="N124" s="19"/>
      <c r="O124" s="19"/>
      <c r="P124" s="19">
        <v>541.075</v>
      </c>
      <c r="Q124" s="19"/>
      <c r="R124" s="19">
        <v>2</v>
      </c>
      <c r="S124" s="19">
        <v>541.075</v>
      </c>
      <c r="T124" s="41"/>
      <c r="U124" s="41"/>
      <c r="V124" s="41"/>
      <c r="W124" s="41"/>
    </row>
    <row r="125" spans="1:23" ht="12.75" hidden="1">
      <c r="A125" s="41"/>
      <c r="B125" s="56" t="s">
        <v>144</v>
      </c>
      <c r="C125" s="19">
        <v>4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41"/>
      <c r="U125" s="41"/>
      <c r="V125" s="41"/>
      <c r="W125" s="41"/>
    </row>
    <row r="126" spans="1:23" ht="12.75" hidden="1">
      <c r="A126" s="41"/>
      <c r="B126" s="56" t="s">
        <v>151</v>
      </c>
      <c r="C126" s="19">
        <v>1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41"/>
      <c r="U126" s="41"/>
      <c r="V126" s="41">
        <v>1</v>
      </c>
      <c r="W126" s="41"/>
    </row>
    <row r="127" spans="1:23" ht="12.75">
      <c r="A127" s="41"/>
      <c r="B127" s="56" t="s">
        <v>126</v>
      </c>
      <c r="C127" s="41">
        <f>C128+C129+C130+C131+C132</f>
        <v>13</v>
      </c>
      <c r="D127" s="41">
        <f aca="true" t="shared" si="40" ref="D127:W127">D128+D129+D130+D131+D132</f>
        <v>0</v>
      </c>
      <c r="E127" s="41">
        <f t="shared" si="40"/>
        <v>0</v>
      </c>
      <c r="F127" s="41">
        <f t="shared" si="40"/>
        <v>0</v>
      </c>
      <c r="G127" s="41">
        <f t="shared" si="40"/>
        <v>0</v>
      </c>
      <c r="H127" s="41">
        <f t="shared" si="40"/>
        <v>0</v>
      </c>
      <c r="I127" s="41">
        <f t="shared" si="40"/>
        <v>0</v>
      </c>
      <c r="J127" s="41">
        <f t="shared" si="40"/>
        <v>0</v>
      </c>
      <c r="K127" s="41">
        <f t="shared" si="40"/>
        <v>0</v>
      </c>
      <c r="L127" s="41">
        <f t="shared" si="40"/>
        <v>0</v>
      </c>
      <c r="M127" s="41">
        <f t="shared" si="40"/>
        <v>0</v>
      </c>
      <c r="N127" s="41">
        <f t="shared" si="40"/>
        <v>0</v>
      </c>
      <c r="O127" s="41">
        <f t="shared" si="40"/>
        <v>0</v>
      </c>
      <c r="P127" s="41">
        <f t="shared" si="40"/>
        <v>0</v>
      </c>
      <c r="Q127" s="41">
        <f t="shared" si="40"/>
        <v>0</v>
      </c>
      <c r="R127" s="41">
        <f t="shared" si="40"/>
        <v>0</v>
      </c>
      <c r="S127" s="41">
        <f t="shared" si="40"/>
        <v>0</v>
      </c>
      <c r="T127" s="41">
        <f t="shared" si="40"/>
        <v>0</v>
      </c>
      <c r="U127" s="41">
        <f t="shared" si="40"/>
        <v>0</v>
      </c>
      <c r="V127" s="41">
        <f t="shared" si="40"/>
        <v>0</v>
      </c>
      <c r="W127" s="41">
        <f t="shared" si="40"/>
        <v>0</v>
      </c>
    </row>
    <row r="128" spans="1:23" ht="12.75" hidden="1">
      <c r="A128" s="41"/>
      <c r="B128" s="56" t="s">
        <v>127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1:23" ht="12.75" hidden="1">
      <c r="A129" s="41"/>
      <c r="B129" s="56" t="s">
        <v>131</v>
      </c>
      <c r="C129" s="19">
        <v>4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12.75" hidden="1">
      <c r="A130" s="41"/>
      <c r="B130" s="56" t="s">
        <v>137</v>
      </c>
      <c r="C130" s="19">
        <v>9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1:23" ht="12.75" hidden="1">
      <c r="A131" s="41"/>
      <c r="B131" s="56" t="s">
        <v>144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1:23" ht="12.75" hidden="1">
      <c r="A132" s="41"/>
      <c r="B132" s="56" t="s">
        <v>151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1:23" ht="24" customHeight="1">
      <c r="A133" s="41">
        <v>1600</v>
      </c>
      <c r="B133" s="43" t="s">
        <v>21</v>
      </c>
      <c r="C133" s="41">
        <f aca="true" t="shared" si="41" ref="C133:W133">C134+C147+C160+C173</f>
        <v>246</v>
      </c>
      <c r="D133" s="41">
        <f t="shared" si="41"/>
        <v>0</v>
      </c>
      <c r="E133" s="41">
        <f t="shared" si="41"/>
        <v>395</v>
      </c>
      <c r="F133" s="41">
        <f t="shared" si="41"/>
        <v>1</v>
      </c>
      <c r="G133" s="41">
        <f t="shared" si="41"/>
        <v>394</v>
      </c>
      <c r="H133" s="41">
        <f t="shared" si="41"/>
        <v>0</v>
      </c>
      <c r="I133" s="41">
        <f t="shared" si="41"/>
        <v>116.26300000000002</v>
      </c>
      <c r="J133" s="41">
        <f t="shared" si="41"/>
        <v>95.744</v>
      </c>
      <c r="K133" s="41">
        <f t="shared" si="41"/>
        <v>0</v>
      </c>
      <c r="L133" s="41">
        <f t="shared" si="41"/>
        <v>0</v>
      </c>
      <c r="M133" s="41">
        <f t="shared" si="41"/>
        <v>0</v>
      </c>
      <c r="N133" s="41">
        <f t="shared" si="41"/>
        <v>0</v>
      </c>
      <c r="O133" s="41">
        <f t="shared" si="41"/>
        <v>0</v>
      </c>
      <c r="P133" s="41">
        <f t="shared" si="41"/>
        <v>0</v>
      </c>
      <c r="Q133" s="41">
        <f t="shared" si="41"/>
        <v>0</v>
      </c>
      <c r="R133" s="41">
        <f t="shared" si="41"/>
        <v>0</v>
      </c>
      <c r="S133" s="41">
        <f t="shared" si="41"/>
        <v>0</v>
      </c>
      <c r="T133" s="41">
        <f t="shared" si="41"/>
        <v>0</v>
      </c>
      <c r="U133" s="41">
        <f t="shared" si="41"/>
        <v>0</v>
      </c>
      <c r="V133" s="41">
        <f t="shared" si="41"/>
        <v>0</v>
      </c>
      <c r="W133" s="41">
        <f t="shared" si="41"/>
        <v>0</v>
      </c>
    </row>
    <row r="134" spans="1:23" ht="12.75">
      <c r="A134" s="19">
        <v>1610</v>
      </c>
      <c r="B134" s="44" t="s">
        <v>10</v>
      </c>
      <c r="C134" s="19">
        <f aca="true" t="shared" si="42" ref="C134:W134">C135+C141</f>
        <v>183</v>
      </c>
      <c r="D134" s="19">
        <f t="shared" si="42"/>
        <v>0</v>
      </c>
      <c r="E134" s="19">
        <f t="shared" si="42"/>
        <v>262</v>
      </c>
      <c r="F134" s="19">
        <f t="shared" si="42"/>
        <v>0</v>
      </c>
      <c r="G134" s="19">
        <f t="shared" si="42"/>
        <v>262</v>
      </c>
      <c r="H134" s="19">
        <f t="shared" si="42"/>
        <v>0</v>
      </c>
      <c r="I134" s="19">
        <f t="shared" si="42"/>
        <v>98.70200000000001</v>
      </c>
      <c r="J134" s="19">
        <f t="shared" si="42"/>
        <v>84.592</v>
      </c>
      <c r="K134" s="19">
        <f t="shared" si="42"/>
        <v>0</v>
      </c>
      <c r="L134" s="19">
        <f t="shared" si="42"/>
        <v>0</v>
      </c>
      <c r="M134" s="19">
        <f t="shared" si="42"/>
        <v>0</v>
      </c>
      <c r="N134" s="19">
        <f t="shared" si="42"/>
        <v>0</v>
      </c>
      <c r="O134" s="19">
        <f t="shared" si="42"/>
        <v>0</v>
      </c>
      <c r="P134" s="19">
        <f t="shared" si="42"/>
        <v>0</v>
      </c>
      <c r="Q134" s="19">
        <f t="shared" si="42"/>
        <v>0</v>
      </c>
      <c r="R134" s="19">
        <f t="shared" si="42"/>
        <v>0</v>
      </c>
      <c r="S134" s="19">
        <f t="shared" si="42"/>
        <v>0</v>
      </c>
      <c r="T134" s="19">
        <f t="shared" si="42"/>
        <v>0</v>
      </c>
      <c r="U134" s="19">
        <f t="shared" si="42"/>
        <v>0</v>
      </c>
      <c r="V134" s="19">
        <f t="shared" si="42"/>
        <v>0</v>
      </c>
      <c r="W134" s="19">
        <f t="shared" si="42"/>
        <v>0</v>
      </c>
    </row>
    <row r="135" spans="1:23" ht="12.75">
      <c r="A135" s="19"/>
      <c r="B135" s="56" t="s">
        <v>125</v>
      </c>
      <c r="C135" s="19">
        <f>C136+C137+C138+C139+C140</f>
        <v>76</v>
      </c>
      <c r="D135" s="19">
        <f aca="true" t="shared" si="43" ref="D135:W135">D136+D137+D138+D139+D140</f>
        <v>0</v>
      </c>
      <c r="E135" s="19">
        <f t="shared" si="43"/>
        <v>155</v>
      </c>
      <c r="F135" s="19">
        <f t="shared" si="43"/>
        <v>0</v>
      </c>
      <c r="G135" s="19">
        <f t="shared" si="43"/>
        <v>155</v>
      </c>
      <c r="H135" s="19">
        <f t="shared" si="43"/>
        <v>0</v>
      </c>
      <c r="I135" s="19">
        <f t="shared" si="43"/>
        <v>11.322</v>
      </c>
      <c r="J135" s="19">
        <f t="shared" si="43"/>
        <v>7.446</v>
      </c>
      <c r="K135" s="19">
        <f t="shared" si="43"/>
        <v>0</v>
      </c>
      <c r="L135" s="19">
        <f t="shared" si="43"/>
        <v>0</v>
      </c>
      <c r="M135" s="19">
        <f t="shared" si="43"/>
        <v>0</v>
      </c>
      <c r="N135" s="19">
        <f t="shared" si="43"/>
        <v>0</v>
      </c>
      <c r="O135" s="19">
        <f t="shared" si="43"/>
        <v>0</v>
      </c>
      <c r="P135" s="19">
        <f t="shared" si="43"/>
        <v>0</v>
      </c>
      <c r="Q135" s="19">
        <f t="shared" si="43"/>
        <v>0</v>
      </c>
      <c r="R135" s="19">
        <f t="shared" si="43"/>
        <v>0</v>
      </c>
      <c r="S135" s="19">
        <f t="shared" si="43"/>
        <v>0</v>
      </c>
      <c r="T135" s="19">
        <f t="shared" si="43"/>
        <v>0</v>
      </c>
      <c r="U135" s="19">
        <f t="shared" si="43"/>
        <v>0</v>
      </c>
      <c r="V135" s="19">
        <f t="shared" si="43"/>
        <v>0</v>
      </c>
      <c r="W135" s="19">
        <f t="shared" si="43"/>
        <v>0</v>
      </c>
    </row>
    <row r="136" spans="1:23" ht="12.75" hidden="1">
      <c r="A136" s="19"/>
      <c r="B136" s="56" t="s">
        <v>127</v>
      </c>
      <c r="C136" s="19">
        <v>5</v>
      </c>
      <c r="D136" s="19"/>
      <c r="E136" s="19">
        <v>11</v>
      </c>
      <c r="F136" s="19"/>
      <c r="G136" s="19">
        <v>11</v>
      </c>
      <c r="H136" s="19"/>
      <c r="I136" s="19">
        <v>1.649</v>
      </c>
      <c r="J136" s="19">
        <v>1.173</v>
      </c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:23" ht="12.75" hidden="1">
      <c r="A137" s="19"/>
      <c r="B137" s="56" t="s">
        <v>131</v>
      </c>
      <c r="C137" s="19">
        <v>19</v>
      </c>
      <c r="D137" s="19"/>
      <c r="E137" s="19">
        <v>15</v>
      </c>
      <c r="F137" s="19"/>
      <c r="G137" s="19">
        <v>15</v>
      </c>
      <c r="H137" s="19"/>
      <c r="I137" s="19">
        <v>1.598</v>
      </c>
      <c r="J137" s="19">
        <v>1.649</v>
      </c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1:23" ht="12.75" hidden="1">
      <c r="A138" s="19"/>
      <c r="B138" s="56" t="s">
        <v>137</v>
      </c>
      <c r="C138" s="19">
        <v>18</v>
      </c>
      <c r="D138" s="19"/>
      <c r="E138" s="19">
        <v>33</v>
      </c>
      <c r="F138" s="19"/>
      <c r="G138" s="19">
        <v>33</v>
      </c>
      <c r="H138" s="19"/>
      <c r="I138" s="19">
        <v>1.598</v>
      </c>
      <c r="J138" s="19">
        <v>0.731</v>
      </c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1:23" ht="12.75" hidden="1">
      <c r="A139" s="19"/>
      <c r="B139" s="56" t="s">
        <v>144</v>
      </c>
      <c r="C139" s="19">
        <v>15</v>
      </c>
      <c r="D139" s="19"/>
      <c r="E139" s="19">
        <v>41</v>
      </c>
      <c r="F139" s="19"/>
      <c r="G139" s="19">
        <v>41</v>
      </c>
      <c r="H139" s="19"/>
      <c r="I139" s="19">
        <v>2.907</v>
      </c>
      <c r="J139" s="19">
        <v>1.564</v>
      </c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1:23" ht="12.75" hidden="1">
      <c r="A140" s="19"/>
      <c r="B140" s="56" t="s">
        <v>151</v>
      </c>
      <c r="C140" s="19">
        <v>19</v>
      </c>
      <c r="D140" s="19"/>
      <c r="E140" s="19">
        <v>55</v>
      </c>
      <c r="F140" s="19"/>
      <c r="G140" s="19">
        <v>55</v>
      </c>
      <c r="H140" s="19"/>
      <c r="I140" s="19">
        <v>3.57</v>
      </c>
      <c r="J140" s="19">
        <v>2.329</v>
      </c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ht="12.75">
      <c r="A141" s="19"/>
      <c r="B141" s="56" t="s">
        <v>126</v>
      </c>
      <c r="C141" s="19">
        <f>C142+C143+C144+C145+C146</f>
        <v>107</v>
      </c>
      <c r="D141" s="19">
        <f aca="true" t="shared" si="44" ref="D141:W141">D142+D143+D144+D145+D146</f>
        <v>0</v>
      </c>
      <c r="E141" s="19">
        <f t="shared" si="44"/>
        <v>107</v>
      </c>
      <c r="F141" s="19">
        <f t="shared" si="44"/>
        <v>0</v>
      </c>
      <c r="G141" s="19">
        <f t="shared" si="44"/>
        <v>107</v>
      </c>
      <c r="H141" s="19">
        <f t="shared" si="44"/>
        <v>0</v>
      </c>
      <c r="I141" s="19">
        <f t="shared" si="44"/>
        <v>87.38000000000001</v>
      </c>
      <c r="J141" s="19">
        <f t="shared" si="44"/>
        <v>77.146</v>
      </c>
      <c r="K141" s="19">
        <f t="shared" si="44"/>
        <v>0</v>
      </c>
      <c r="L141" s="19">
        <f t="shared" si="44"/>
        <v>0</v>
      </c>
      <c r="M141" s="19">
        <f t="shared" si="44"/>
        <v>0</v>
      </c>
      <c r="N141" s="19">
        <f t="shared" si="44"/>
        <v>0</v>
      </c>
      <c r="O141" s="19">
        <f t="shared" si="44"/>
        <v>0</v>
      </c>
      <c r="P141" s="19">
        <f t="shared" si="44"/>
        <v>0</v>
      </c>
      <c r="Q141" s="19">
        <f t="shared" si="44"/>
        <v>0</v>
      </c>
      <c r="R141" s="19">
        <f t="shared" si="44"/>
        <v>0</v>
      </c>
      <c r="S141" s="19">
        <f t="shared" si="44"/>
        <v>0</v>
      </c>
      <c r="T141" s="19">
        <f t="shared" si="44"/>
        <v>0</v>
      </c>
      <c r="U141" s="19">
        <f t="shared" si="44"/>
        <v>0</v>
      </c>
      <c r="V141" s="19">
        <f t="shared" si="44"/>
        <v>0</v>
      </c>
      <c r="W141" s="19">
        <f t="shared" si="44"/>
        <v>0</v>
      </c>
    </row>
    <row r="142" spans="1:23" ht="12.75" hidden="1">
      <c r="A142" s="19"/>
      <c r="B142" s="56" t="s">
        <v>127</v>
      </c>
      <c r="C142" s="19">
        <v>8</v>
      </c>
      <c r="D142" s="19"/>
      <c r="E142" s="19">
        <v>4</v>
      </c>
      <c r="F142" s="19"/>
      <c r="G142" s="19">
        <v>4</v>
      </c>
      <c r="H142" s="19"/>
      <c r="I142" s="19">
        <v>2.839</v>
      </c>
      <c r="J142" s="19">
        <v>9.01</v>
      </c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1:23" ht="12.75" hidden="1">
      <c r="A143" s="19"/>
      <c r="B143" s="56" t="s">
        <v>131</v>
      </c>
      <c r="C143" s="19">
        <v>12</v>
      </c>
      <c r="D143" s="19"/>
      <c r="E143" s="19">
        <v>18</v>
      </c>
      <c r="F143" s="19"/>
      <c r="G143" s="19">
        <v>18</v>
      </c>
      <c r="H143" s="19"/>
      <c r="I143" s="19">
        <v>13.498</v>
      </c>
      <c r="J143" s="19">
        <v>2.958</v>
      </c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1:23" ht="12.75" hidden="1">
      <c r="A144" s="19"/>
      <c r="B144" s="56" t="s">
        <v>137</v>
      </c>
      <c r="C144" s="19">
        <v>37</v>
      </c>
      <c r="D144" s="19"/>
      <c r="E144" s="19">
        <v>40</v>
      </c>
      <c r="F144" s="19"/>
      <c r="G144" s="19">
        <v>40</v>
      </c>
      <c r="H144" s="19"/>
      <c r="I144" s="19">
        <v>36.176</v>
      </c>
      <c r="J144" s="19">
        <v>23.188</v>
      </c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1:23" ht="12.75" hidden="1">
      <c r="A145" s="19"/>
      <c r="B145" s="56" t="s">
        <v>144</v>
      </c>
      <c r="C145" s="19">
        <v>25</v>
      </c>
      <c r="D145" s="19"/>
      <c r="E145" s="19">
        <v>23</v>
      </c>
      <c r="F145" s="19"/>
      <c r="G145" s="19">
        <v>23</v>
      </c>
      <c r="H145" s="19"/>
      <c r="I145" s="19">
        <v>17.918</v>
      </c>
      <c r="J145" s="19">
        <v>27.931</v>
      </c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1:23" ht="12.75" hidden="1">
      <c r="A146" s="19"/>
      <c r="B146" s="56" t="s">
        <v>151</v>
      </c>
      <c r="C146" s="19">
        <v>25</v>
      </c>
      <c r="D146" s="19"/>
      <c r="E146" s="19">
        <v>22</v>
      </c>
      <c r="F146" s="19"/>
      <c r="G146" s="19">
        <v>22</v>
      </c>
      <c r="H146" s="19"/>
      <c r="I146" s="19">
        <v>16.949</v>
      </c>
      <c r="J146" s="19">
        <v>14.059</v>
      </c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1:23" ht="12.75">
      <c r="A147" s="19">
        <v>1620</v>
      </c>
      <c r="B147" s="44" t="s">
        <v>11</v>
      </c>
      <c r="C147" s="19">
        <f aca="true" t="shared" si="45" ref="C147:W147">C148+C154</f>
        <v>53</v>
      </c>
      <c r="D147" s="19">
        <f t="shared" si="45"/>
        <v>0</v>
      </c>
      <c r="E147" s="19">
        <f t="shared" si="45"/>
        <v>118</v>
      </c>
      <c r="F147" s="19">
        <f t="shared" si="45"/>
        <v>0</v>
      </c>
      <c r="G147" s="19">
        <f t="shared" si="45"/>
        <v>118</v>
      </c>
      <c r="H147" s="19">
        <f t="shared" si="45"/>
        <v>0</v>
      </c>
      <c r="I147" s="19">
        <f t="shared" si="45"/>
        <v>15.453</v>
      </c>
      <c r="J147" s="19">
        <f t="shared" si="45"/>
        <v>9.162999999999998</v>
      </c>
      <c r="K147" s="19">
        <f t="shared" si="45"/>
        <v>0</v>
      </c>
      <c r="L147" s="19">
        <f t="shared" si="45"/>
        <v>0</v>
      </c>
      <c r="M147" s="19">
        <f t="shared" si="45"/>
        <v>0</v>
      </c>
      <c r="N147" s="19">
        <f t="shared" si="45"/>
        <v>0</v>
      </c>
      <c r="O147" s="19">
        <f t="shared" si="45"/>
        <v>0</v>
      </c>
      <c r="P147" s="19">
        <f t="shared" si="45"/>
        <v>0</v>
      </c>
      <c r="Q147" s="19">
        <f t="shared" si="45"/>
        <v>0</v>
      </c>
      <c r="R147" s="19">
        <f t="shared" si="45"/>
        <v>0</v>
      </c>
      <c r="S147" s="19">
        <f t="shared" si="45"/>
        <v>0</v>
      </c>
      <c r="T147" s="19">
        <f t="shared" si="45"/>
        <v>0</v>
      </c>
      <c r="U147" s="19">
        <f t="shared" si="45"/>
        <v>0</v>
      </c>
      <c r="V147" s="19">
        <f t="shared" si="45"/>
        <v>0</v>
      </c>
      <c r="W147" s="19">
        <f t="shared" si="45"/>
        <v>0</v>
      </c>
    </row>
    <row r="148" spans="1:23" ht="12.75">
      <c r="A148" s="19"/>
      <c r="B148" s="56" t="s">
        <v>125</v>
      </c>
      <c r="C148" s="19">
        <f>C149+C150+C151+C152+C153</f>
        <v>51</v>
      </c>
      <c r="D148" s="19">
        <f aca="true" t="shared" si="46" ref="D148:W148">D149+D150+D151+D152+D153</f>
        <v>0</v>
      </c>
      <c r="E148" s="19">
        <f t="shared" si="46"/>
        <v>115</v>
      </c>
      <c r="F148" s="19">
        <f t="shared" si="46"/>
        <v>0</v>
      </c>
      <c r="G148" s="19">
        <f t="shared" si="46"/>
        <v>115</v>
      </c>
      <c r="H148" s="19">
        <f t="shared" si="46"/>
        <v>0</v>
      </c>
      <c r="I148" s="19">
        <f t="shared" si="46"/>
        <v>13.651</v>
      </c>
      <c r="J148" s="19">
        <f t="shared" si="46"/>
        <v>8.312999999999999</v>
      </c>
      <c r="K148" s="19">
        <f t="shared" si="46"/>
        <v>0</v>
      </c>
      <c r="L148" s="19">
        <f t="shared" si="46"/>
        <v>0</v>
      </c>
      <c r="M148" s="19">
        <f t="shared" si="46"/>
        <v>0</v>
      </c>
      <c r="N148" s="19">
        <f t="shared" si="46"/>
        <v>0</v>
      </c>
      <c r="O148" s="19">
        <f t="shared" si="46"/>
        <v>0</v>
      </c>
      <c r="P148" s="19">
        <f t="shared" si="46"/>
        <v>0</v>
      </c>
      <c r="Q148" s="19">
        <f t="shared" si="46"/>
        <v>0</v>
      </c>
      <c r="R148" s="19">
        <f t="shared" si="46"/>
        <v>0</v>
      </c>
      <c r="S148" s="19">
        <f t="shared" si="46"/>
        <v>0</v>
      </c>
      <c r="T148" s="19">
        <f t="shared" si="46"/>
        <v>0</v>
      </c>
      <c r="U148" s="19">
        <f t="shared" si="46"/>
        <v>0</v>
      </c>
      <c r="V148" s="19">
        <f t="shared" si="46"/>
        <v>0</v>
      </c>
      <c r="W148" s="19">
        <f t="shared" si="46"/>
        <v>0</v>
      </c>
    </row>
    <row r="149" spans="1:23" ht="12.75" hidden="1">
      <c r="A149" s="19"/>
      <c r="B149" s="56" t="s">
        <v>127</v>
      </c>
      <c r="C149" s="19">
        <v>5</v>
      </c>
      <c r="D149" s="19"/>
      <c r="E149" s="19">
        <v>3</v>
      </c>
      <c r="F149" s="19"/>
      <c r="G149" s="19">
        <v>3</v>
      </c>
      <c r="H149" s="19"/>
      <c r="I149" s="19">
        <v>0.136</v>
      </c>
      <c r="J149" s="19">
        <v>0.136</v>
      </c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1:23" ht="12.75" hidden="1">
      <c r="A150" s="19"/>
      <c r="B150" s="56" t="s">
        <v>131</v>
      </c>
      <c r="C150" s="19">
        <v>10</v>
      </c>
      <c r="D150" s="19"/>
      <c r="E150" s="19">
        <v>34</v>
      </c>
      <c r="F150" s="19"/>
      <c r="G150" s="19">
        <v>34</v>
      </c>
      <c r="H150" s="19"/>
      <c r="I150" s="19">
        <v>5.678</v>
      </c>
      <c r="J150" s="19">
        <v>2.941</v>
      </c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1:23" ht="12.75" hidden="1">
      <c r="A151" s="19"/>
      <c r="B151" s="56" t="s">
        <v>137</v>
      </c>
      <c r="C151" s="19">
        <v>13</v>
      </c>
      <c r="D151" s="19"/>
      <c r="E151" s="19">
        <v>33</v>
      </c>
      <c r="F151" s="19"/>
      <c r="G151" s="19">
        <v>33</v>
      </c>
      <c r="H151" s="19"/>
      <c r="I151" s="19">
        <v>4.777</v>
      </c>
      <c r="J151" s="19">
        <v>3.587</v>
      </c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1:23" ht="12.75" hidden="1">
      <c r="A152" s="19"/>
      <c r="B152" s="56" t="s">
        <v>144</v>
      </c>
      <c r="C152" s="19">
        <v>9</v>
      </c>
      <c r="D152" s="19"/>
      <c r="E152" s="19">
        <v>13</v>
      </c>
      <c r="F152" s="19"/>
      <c r="G152" s="19">
        <v>13</v>
      </c>
      <c r="H152" s="19"/>
      <c r="I152" s="19">
        <v>0.748</v>
      </c>
      <c r="J152" s="19">
        <v>0.425</v>
      </c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1:23" ht="12.75" hidden="1">
      <c r="A153" s="19"/>
      <c r="B153" s="56" t="s">
        <v>151</v>
      </c>
      <c r="C153" s="19">
        <v>14</v>
      </c>
      <c r="D153" s="19"/>
      <c r="E153" s="19">
        <v>32</v>
      </c>
      <c r="F153" s="19"/>
      <c r="G153" s="19">
        <v>32</v>
      </c>
      <c r="H153" s="19"/>
      <c r="I153" s="19">
        <v>2.312</v>
      </c>
      <c r="J153" s="19">
        <v>1.224</v>
      </c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1:23" ht="12.75">
      <c r="A154" s="19"/>
      <c r="B154" s="56" t="s">
        <v>126</v>
      </c>
      <c r="C154" s="19">
        <f>C155+C156+C157+C158+C159</f>
        <v>2</v>
      </c>
      <c r="D154" s="19">
        <f aca="true" t="shared" si="47" ref="D154:W154">D155+D156+D157+D158+D159</f>
        <v>0</v>
      </c>
      <c r="E154" s="19">
        <f t="shared" si="47"/>
        <v>3</v>
      </c>
      <c r="F154" s="19">
        <f t="shared" si="47"/>
        <v>0</v>
      </c>
      <c r="G154" s="19">
        <f t="shared" si="47"/>
        <v>3</v>
      </c>
      <c r="H154" s="19">
        <f t="shared" si="47"/>
        <v>0</v>
      </c>
      <c r="I154" s="19">
        <f t="shared" si="47"/>
        <v>1.802</v>
      </c>
      <c r="J154" s="19">
        <f t="shared" si="47"/>
        <v>0.85</v>
      </c>
      <c r="K154" s="19">
        <f t="shared" si="47"/>
        <v>0</v>
      </c>
      <c r="L154" s="19">
        <f t="shared" si="47"/>
        <v>0</v>
      </c>
      <c r="M154" s="19">
        <f t="shared" si="47"/>
        <v>0</v>
      </c>
      <c r="N154" s="19">
        <f t="shared" si="47"/>
        <v>0</v>
      </c>
      <c r="O154" s="19">
        <f t="shared" si="47"/>
        <v>0</v>
      </c>
      <c r="P154" s="19">
        <f t="shared" si="47"/>
        <v>0</v>
      </c>
      <c r="Q154" s="19">
        <f t="shared" si="47"/>
        <v>0</v>
      </c>
      <c r="R154" s="19">
        <f t="shared" si="47"/>
        <v>0</v>
      </c>
      <c r="S154" s="19">
        <f t="shared" si="47"/>
        <v>0</v>
      </c>
      <c r="T154" s="19">
        <f t="shared" si="47"/>
        <v>0</v>
      </c>
      <c r="U154" s="19">
        <f t="shared" si="47"/>
        <v>0</v>
      </c>
      <c r="V154" s="19">
        <f t="shared" si="47"/>
        <v>0</v>
      </c>
      <c r="W154" s="19">
        <f t="shared" si="47"/>
        <v>0</v>
      </c>
    </row>
    <row r="155" spans="1:23" ht="12.75" hidden="1">
      <c r="A155" s="19"/>
      <c r="B155" s="56" t="s">
        <v>127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56" spans="1:23" ht="12.75" hidden="1">
      <c r="A156" s="19"/>
      <c r="B156" s="56" t="s">
        <v>131</v>
      </c>
      <c r="C156" s="19">
        <v>1</v>
      </c>
      <c r="D156" s="19"/>
      <c r="E156" s="19">
        <v>1</v>
      </c>
      <c r="F156" s="19"/>
      <c r="G156" s="19">
        <v>1</v>
      </c>
      <c r="H156" s="19"/>
      <c r="I156" s="19">
        <v>0.085</v>
      </c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1:23" ht="12.75" hidden="1">
      <c r="A157" s="19"/>
      <c r="B157" s="56" t="s">
        <v>137</v>
      </c>
      <c r="C157" s="19">
        <v>1</v>
      </c>
      <c r="D157" s="19"/>
      <c r="E157" s="19">
        <v>2</v>
      </c>
      <c r="F157" s="19"/>
      <c r="G157" s="19">
        <v>2</v>
      </c>
      <c r="H157" s="19"/>
      <c r="I157" s="19">
        <v>1.717</v>
      </c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1:23" ht="12.75" hidden="1">
      <c r="A158" s="19"/>
      <c r="B158" s="56" t="s">
        <v>144</v>
      </c>
      <c r="C158" s="19"/>
      <c r="D158" s="19"/>
      <c r="E158" s="19"/>
      <c r="F158" s="19"/>
      <c r="G158" s="19"/>
      <c r="H158" s="19"/>
      <c r="I158" s="19"/>
      <c r="J158" s="19">
        <v>0.85</v>
      </c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</row>
    <row r="159" spans="1:23" ht="12.75" hidden="1">
      <c r="A159" s="19"/>
      <c r="B159" s="56" t="s">
        <v>151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</row>
    <row r="160" spans="1:23" ht="12.75">
      <c r="A160" s="19">
        <v>1630</v>
      </c>
      <c r="B160" s="44" t="s">
        <v>109</v>
      </c>
      <c r="C160" s="19">
        <f aca="true" t="shared" si="48" ref="C160:W160">C161+C167</f>
        <v>8</v>
      </c>
      <c r="D160" s="19">
        <f t="shared" si="48"/>
        <v>0</v>
      </c>
      <c r="E160" s="19">
        <f t="shared" si="48"/>
        <v>15</v>
      </c>
      <c r="F160" s="19">
        <f t="shared" si="48"/>
        <v>1</v>
      </c>
      <c r="G160" s="19">
        <f t="shared" si="48"/>
        <v>14</v>
      </c>
      <c r="H160" s="19">
        <f t="shared" si="48"/>
        <v>0</v>
      </c>
      <c r="I160" s="19">
        <f t="shared" si="48"/>
        <v>2.108</v>
      </c>
      <c r="J160" s="19">
        <f t="shared" si="48"/>
        <v>1.989</v>
      </c>
      <c r="K160" s="19">
        <f t="shared" si="48"/>
        <v>0</v>
      </c>
      <c r="L160" s="19">
        <f t="shared" si="48"/>
        <v>0</v>
      </c>
      <c r="M160" s="19">
        <f t="shared" si="48"/>
        <v>0</v>
      </c>
      <c r="N160" s="19">
        <f t="shared" si="48"/>
        <v>0</v>
      </c>
      <c r="O160" s="19">
        <f t="shared" si="48"/>
        <v>0</v>
      </c>
      <c r="P160" s="19">
        <f t="shared" si="48"/>
        <v>0</v>
      </c>
      <c r="Q160" s="19">
        <f t="shared" si="48"/>
        <v>0</v>
      </c>
      <c r="R160" s="19">
        <f t="shared" si="48"/>
        <v>0</v>
      </c>
      <c r="S160" s="19">
        <f t="shared" si="48"/>
        <v>0</v>
      </c>
      <c r="T160" s="19">
        <f t="shared" si="48"/>
        <v>0</v>
      </c>
      <c r="U160" s="19">
        <f t="shared" si="48"/>
        <v>0</v>
      </c>
      <c r="V160" s="19">
        <f t="shared" si="48"/>
        <v>0</v>
      </c>
      <c r="W160" s="19">
        <f t="shared" si="48"/>
        <v>0</v>
      </c>
    </row>
    <row r="161" spans="1:23" ht="12.75">
      <c r="A161" s="19"/>
      <c r="B161" s="56" t="s">
        <v>125</v>
      </c>
      <c r="C161" s="19">
        <f>C162+C163+C164+C165+C166</f>
        <v>8</v>
      </c>
      <c r="D161" s="19">
        <f aca="true" t="shared" si="49" ref="D161:W161">D162+D163+D164+D165+D166</f>
        <v>0</v>
      </c>
      <c r="E161" s="19">
        <f t="shared" si="49"/>
        <v>6</v>
      </c>
      <c r="F161" s="19">
        <f t="shared" si="49"/>
        <v>0</v>
      </c>
      <c r="G161" s="19">
        <f t="shared" si="49"/>
        <v>6</v>
      </c>
      <c r="H161" s="19">
        <f t="shared" si="49"/>
        <v>0</v>
      </c>
      <c r="I161" s="19">
        <f t="shared" si="49"/>
        <v>0.748</v>
      </c>
      <c r="J161" s="19">
        <f t="shared" si="49"/>
        <v>0.629</v>
      </c>
      <c r="K161" s="19">
        <f t="shared" si="49"/>
        <v>0</v>
      </c>
      <c r="L161" s="19">
        <f t="shared" si="49"/>
        <v>0</v>
      </c>
      <c r="M161" s="19">
        <f t="shared" si="49"/>
        <v>0</v>
      </c>
      <c r="N161" s="19">
        <f t="shared" si="49"/>
        <v>0</v>
      </c>
      <c r="O161" s="19">
        <f t="shared" si="49"/>
        <v>0</v>
      </c>
      <c r="P161" s="19">
        <f t="shared" si="49"/>
        <v>0</v>
      </c>
      <c r="Q161" s="19">
        <f t="shared" si="49"/>
        <v>0</v>
      </c>
      <c r="R161" s="19">
        <f t="shared" si="49"/>
        <v>0</v>
      </c>
      <c r="S161" s="19">
        <f t="shared" si="49"/>
        <v>0</v>
      </c>
      <c r="T161" s="19">
        <f t="shared" si="49"/>
        <v>0</v>
      </c>
      <c r="U161" s="19">
        <f t="shared" si="49"/>
        <v>0</v>
      </c>
      <c r="V161" s="19">
        <f t="shared" si="49"/>
        <v>0</v>
      </c>
      <c r="W161" s="19">
        <f t="shared" si="49"/>
        <v>0</v>
      </c>
    </row>
    <row r="162" spans="1:23" ht="12.75" hidden="1">
      <c r="A162" s="19"/>
      <c r="B162" s="56" t="s">
        <v>127</v>
      </c>
      <c r="C162" s="19">
        <v>3</v>
      </c>
      <c r="D162" s="19"/>
      <c r="E162" s="19">
        <v>1</v>
      </c>
      <c r="F162" s="19"/>
      <c r="G162" s="19">
        <v>1</v>
      </c>
      <c r="H162" s="19"/>
      <c r="I162" s="19">
        <v>0.119</v>
      </c>
      <c r="J162" s="19">
        <v>0.119</v>
      </c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:23" ht="12.75" hidden="1">
      <c r="A163" s="19"/>
      <c r="B163" s="56" t="s">
        <v>131</v>
      </c>
      <c r="C163" s="19">
        <v>5</v>
      </c>
      <c r="D163" s="19"/>
      <c r="E163" s="19">
        <v>2</v>
      </c>
      <c r="F163" s="19"/>
      <c r="G163" s="19">
        <v>2</v>
      </c>
      <c r="H163" s="19"/>
      <c r="I163" s="19">
        <v>0.255</v>
      </c>
      <c r="J163" s="19">
        <v>0.255</v>
      </c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1:23" ht="12.75" hidden="1">
      <c r="A164" s="19"/>
      <c r="B164" s="56" t="s">
        <v>137</v>
      </c>
      <c r="C164" s="19"/>
      <c r="D164" s="19"/>
      <c r="E164" s="19">
        <v>2</v>
      </c>
      <c r="F164" s="19"/>
      <c r="G164" s="19">
        <v>2</v>
      </c>
      <c r="H164" s="19"/>
      <c r="I164" s="19">
        <v>0.238</v>
      </c>
      <c r="J164" s="19">
        <v>0.119</v>
      </c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1:23" ht="12.75" hidden="1">
      <c r="A165" s="19"/>
      <c r="B165" s="56" t="s">
        <v>144</v>
      </c>
      <c r="C165" s="19"/>
      <c r="D165" s="19"/>
      <c r="E165" s="19">
        <v>1</v>
      </c>
      <c r="F165" s="19"/>
      <c r="G165" s="19">
        <v>1</v>
      </c>
      <c r="H165" s="19"/>
      <c r="I165" s="19">
        <v>0.136</v>
      </c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1:23" ht="12.75" hidden="1">
      <c r="A166" s="19"/>
      <c r="B166" s="56" t="s">
        <v>151</v>
      </c>
      <c r="C166" s="19"/>
      <c r="D166" s="19"/>
      <c r="E166" s="19"/>
      <c r="F166" s="19"/>
      <c r="G166" s="19"/>
      <c r="H166" s="19"/>
      <c r="I166" s="19"/>
      <c r="J166" s="19">
        <v>0.136</v>
      </c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1:23" ht="12.75">
      <c r="A167" s="19"/>
      <c r="B167" s="56" t="s">
        <v>126</v>
      </c>
      <c r="C167" s="19">
        <f>C168+C169+C170+C171+C172</f>
        <v>0</v>
      </c>
      <c r="D167" s="19">
        <f aca="true" t="shared" si="50" ref="D167:W167">D168+D169+D170+D171+D172</f>
        <v>0</v>
      </c>
      <c r="E167" s="19">
        <f t="shared" si="50"/>
        <v>9</v>
      </c>
      <c r="F167" s="19">
        <f t="shared" si="50"/>
        <v>1</v>
      </c>
      <c r="G167" s="19">
        <f t="shared" si="50"/>
        <v>8</v>
      </c>
      <c r="H167" s="19">
        <f t="shared" si="50"/>
        <v>0</v>
      </c>
      <c r="I167" s="19">
        <f t="shared" si="50"/>
        <v>1.36</v>
      </c>
      <c r="J167" s="19">
        <f t="shared" si="50"/>
        <v>1.36</v>
      </c>
      <c r="K167" s="19">
        <f t="shared" si="50"/>
        <v>0</v>
      </c>
      <c r="L167" s="19">
        <f t="shared" si="50"/>
        <v>0</v>
      </c>
      <c r="M167" s="19">
        <f t="shared" si="50"/>
        <v>0</v>
      </c>
      <c r="N167" s="19">
        <f t="shared" si="50"/>
        <v>0</v>
      </c>
      <c r="O167" s="19">
        <f t="shared" si="50"/>
        <v>0</v>
      </c>
      <c r="P167" s="19">
        <f t="shared" si="50"/>
        <v>0</v>
      </c>
      <c r="Q167" s="19">
        <f t="shared" si="50"/>
        <v>0</v>
      </c>
      <c r="R167" s="19">
        <f t="shared" si="50"/>
        <v>0</v>
      </c>
      <c r="S167" s="19">
        <f t="shared" si="50"/>
        <v>0</v>
      </c>
      <c r="T167" s="19">
        <f t="shared" si="50"/>
        <v>0</v>
      </c>
      <c r="U167" s="19">
        <f t="shared" si="50"/>
        <v>0</v>
      </c>
      <c r="V167" s="19">
        <f t="shared" si="50"/>
        <v>0</v>
      </c>
      <c r="W167" s="19">
        <f t="shared" si="50"/>
        <v>0</v>
      </c>
    </row>
    <row r="168" spans="1:23" ht="12.75" hidden="1">
      <c r="A168" s="19"/>
      <c r="B168" s="56" t="s">
        <v>127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1:23" ht="12.75" hidden="1">
      <c r="A169" s="19"/>
      <c r="B169" s="56" t="s">
        <v>131</v>
      </c>
      <c r="C169" s="19"/>
      <c r="D169" s="19"/>
      <c r="E169" s="19">
        <v>4</v>
      </c>
      <c r="F169" s="19"/>
      <c r="G169" s="19">
        <v>4</v>
      </c>
      <c r="H169" s="19"/>
      <c r="I169" s="19">
        <v>0.68</v>
      </c>
      <c r="J169" s="19">
        <v>0.34</v>
      </c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1:23" ht="12.75" hidden="1">
      <c r="A170" s="19"/>
      <c r="B170" s="56" t="s">
        <v>137</v>
      </c>
      <c r="C170" s="19"/>
      <c r="D170" s="19"/>
      <c r="E170" s="19">
        <v>4</v>
      </c>
      <c r="F170" s="19"/>
      <c r="G170" s="19">
        <v>4</v>
      </c>
      <c r="H170" s="19"/>
      <c r="I170" s="19">
        <v>0.68</v>
      </c>
      <c r="J170" s="19">
        <v>0.34</v>
      </c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1:23" ht="12.75" hidden="1">
      <c r="A171" s="19"/>
      <c r="B171" s="56" t="s">
        <v>144</v>
      </c>
      <c r="C171" s="19"/>
      <c r="D171" s="19"/>
      <c r="E171" s="19"/>
      <c r="F171" s="19"/>
      <c r="G171" s="19"/>
      <c r="H171" s="19"/>
      <c r="I171" s="19"/>
      <c r="J171" s="19">
        <v>0.68</v>
      </c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1:23" ht="12.75" hidden="1">
      <c r="A172" s="19"/>
      <c r="B172" s="56" t="s">
        <v>151</v>
      </c>
      <c r="C172" s="19"/>
      <c r="D172" s="19"/>
      <c r="E172" s="19">
        <v>1</v>
      </c>
      <c r="F172" s="19">
        <v>1</v>
      </c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1:23" ht="12.75">
      <c r="A173" s="19">
        <v>1640</v>
      </c>
      <c r="B173" s="44" t="s">
        <v>12</v>
      </c>
      <c r="C173" s="19">
        <f aca="true" t="shared" si="51" ref="C173:W173">C174+C180</f>
        <v>2</v>
      </c>
      <c r="D173" s="19">
        <f t="shared" si="51"/>
        <v>0</v>
      </c>
      <c r="E173" s="19">
        <f t="shared" si="51"/>
        <v>0</v>
      </c>
      <c r="F173" s="19">
        <f t="shared" si="51"/>
        <v>0</v>
      </c>
      <c r="G173" s="19">
        <f t="shared" si="51"/>
        <v>0</v>
      </c>
      <c r="H173" s="19">
        <f t="shared" si="51"/>
        <v>0</v>
      </c>
      <c r="I173" s="19">
        <f t="shared" si="51"/>
        <v>0</v>
      </c>
      <c r="J173" s="19">
        <f t="shared" si="51"/>
        <v>0</v>
      </c>
      <c r="K173" s="19">
        <f t="shared" si="51"/>
        <v>0</v>
      </c>
      <c r="L173" s="19">
        <f t="shared" si="51"/>
        <v>0</v>
      </c>
      <c r="M173" s="19">
        <f t="shared" si="51"/>
        <v>0</v>
      </c>
      <c r="N173" s="19">
        <f t="shared" si="51"/>
        <v>0</v>
      </c>
      <c r="O173" s="19">
        <f t="shared" si="51"/>
        <v>0</v>
      </c>
      <c r="P173" s="19">
        <f t="shared" si="51"/>
        <v>0</v>
      </c>
      <c r="Q173" s="19">
        <f t="shared" si="51"/>
        <v>0</v>
      </c>
      <c r="R173" s="19">
        <f t="shared" si="51"/>
        <v>0</v>
      </c>
      <c r="S173" s="19">
        <f t="shared" si="51"/>
        <v>0</v>
      </c>
      <c r="T173" s="19">
        <f t="shared" si="51"/>
        <v>0</v>
      </c>
      <c r="U173" s="19">
        <f t="shared" si="51"/>
        <v>0</v>
      </c>
      <c r="V173" s="19">
        <f t="shared" si="51"/>
        <v>0</v>
      </c>
      <c r="W173" s="19">
        <f t="shared" si="51"/>
        <v>0</v>
      </c>
    </row>
    <row r="174" spans="1:23" ht="12.75">
      <c r="A174" s="19"/>
      <c r="B174" s="56" t="s">
        <v>125</v>
      </c>
      <c r="C174" s="19">
        <f>C175+C176+C177+C178+C179</f>
        <v>2</v>
      </c>
      <c r="D174" s="19">
        <f aca="true" t="shared" si="52" ref="D174:W174">D175+D176+D177+D178+D179</f>
        <v>0</v>
      </c>
      <c r="E174" s="19">
        <f t="shared" si="52"/>
        <v>0</v>
      </c>
      <c r="F174" s="19">
        <f t="shared" si="52"/>
        <v>0</v>
      </c>
      <c r="G174" s="19">
        <f t="shared" si="52"/>
        <v>0</v>
      </c>
      <c r="H174" s="19">
        <f t="shared" si="52"/>
        <v>0</v>
      </c>
      <c r="I174" s="19">
        <f t="shared" si="52"/>
        <v>0</v>
      </c>
      <c r="J174" s="19">
        <f t="shared" si="52"/>
        <v>0</v>
      </c>
      <c r="K174" s="19">
        <f t="shared" si="52"/>
        <v>0</v>
      </c>
      <c r="L174" s="19">
        <f t="shared" si="52"/>
        <v>0</v>
      </c>
      <c r="M174" s="19">
        <f t="shared" si="52"/>
        <v>0</v>
      </c>
      <c r="N174" s="19">
        <f t="shared" si="52"/>
        <v>0</v>
      </c>
      <c r="O174" s="19">
        <f t="shared" si="52"/>
        <v>0</v>
      </c>
      <c r="P174" s="19">
        <f t="shared" si="52"/>
        <v>0</v>
      </c>
      <c r="Q174" s="19">
        <f t="shared" si="52"/>
        <v>0</v>
      </c>
      <c r="R174" s="19">
        <f t="shared" si="52"/>
        <v>0</v>
      </c>
      <c r="S174" s="19">
        <f t="shared" si="52"/>
        <v>0</v>
      </c>
      <c r="T174" s="19">
        <f t="shared" si="52"/>
        <v>0</v>
      </c>
      <c r="U174" s="19">
        <f t="shared" si="52"/>
        <v>0</v>
      </c>
      <c r="V174" s="19">
        <f t="shared" si="52"/>
        <v>0</v>
      </c>
      <c r="W174" s="19">
        <f t="shared" si="52"/>
        <v>0</v>
      </c>
    </row>
    <row r="175" spans="1:23" ht="12.75" hidden="1">
      <c r="A175" s="19"/>
      <c r="B175" s="56" t="s">
        <v>127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1:23" ht="12.75" hidden="1">
      <c r="A176" s="19"/>
      <c r="B176" s="56" t="s">
        <v>131</v>
      </c>
      <c r="C176" s="19">
        <v>2</v>
      </c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1:23" ht="12.75" hidden="1">
      <c r="A177" s="19"/>
      <c r="B177" s="56" t="s">
        <v>137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1:23" ht="12.75" hidden="1">
      <c r="A178" s="19"/>
      <c r="B178" s="56" t="s">
        <v>144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1:23" ht="12.75" hidden="1">
      <c r="A179" s="19"/>
      <c r="B179" s="56" t="s">
        <v>151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1:23" ht="12.75">
      <c r="A180" s="19"/>
      <c r="B180" s="56" t="s">
        <v>126</v>
      </c>
      <c r="C180" s="19">
        <f>C181+C182+C183+C184+C185</f>
        <v>0</v>
      </c>
      <c r="D180" s="19">
        <f aca="true" t="shared" si="53" ref="D180:W180">D181+D182+D183+D184+D185</f>
        <v>0</v>
      </c>
      <c r="E180" s="19">
        <f t="shared" si="53"/>
        <v>0</v>
      </c>
      <c r="F180" s="19">
        <f t="shared" si="53"/>
        <v>0</v>
      </c>
      <c r="G180" s="19">
        <f t="shared" si="53"/>
        <v>0</v>
      </c>
      <c r="H180" s="19">
        <f t="shared" si="53"/>
        <v>0</v>
      </c>
      <c r="I180" s="19">
        <f t="shared" si="53"/>
        <v>0</v>
      </c>
      <c r="J180" s="19">
        <f t="shared" si="53"/>
        <v>0</v>
      </c>
      <c r="K180" s="19">
        <f t="shared" si="53"/>
        <v>0</v>
      </c>
      <c r="L180" s="19">
        <f t="shared" si="53"/>
        <v>0</v>
      </c>
      <c r="M180" s="19">
        <f t="shared" si="53"/>
        <v>0</v>
      </c>
      <c r="N180" s="19">
        <f t="shared" si="53"/>
        <v>0</v>
      </c>
      <c r="O180" s="19">
        <f t="shared" si="53"/>
        <v>0</v>
      </c>
      <c r="P180" s="19">
        <f t="shared" si="53"/>
        <v>0</v>
      </c>
      <c r="Q180" s="19">
        <f t="shared" si="53"/>
        <v>0</v>
      </c>
      <c r="R180" s="19">
        <f t="shared" si="53"/>
        <v>0</v>
      </c>
      <c r="S180" s="19">
        <f t="shared" si="53"/>
        <v>0</v>
      </c>
      <c r="T180" s="19">
        <f t="shared" si="53"/>
        <v>0</v>
      </c>
      <c r="U180" s="19">
        <f t="shared" si="53"/>
        <v>0</v>
      </c>
      <c r="V180" s="19">
        <f t="shared" si="53"/>
        <v>0</v>
      </c>
      <c r="W180" s="19">
        <f t="shared" si="53"/>
        <v>0</v>
      </c>
    </row>
    <row r="181" spans="1:23" ht="12.75" hidden="1">
      <c r="A181" s="19"/>
      <c r="B181" s="56" t="s">
        <v>127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1:23" ht="12.75" hidden="1">
      <c r="A182" s="19"/>
      <c r="B182" s="56" t="s">
        <v>131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1:23" ht="12.75" hidden="1">
      <c r="A183" s="19"/>
      <c r="B183" s="56" t="s">
        <v>137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1:23" ht="12.75" hidden="1">
      <c r="A184" s="19"/>
      <c r="B184" s="56" t="s">
        <v>144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1:23" ht="12.75" hidden="1">
      <c r="A185" s="19"/>
      <c r="B185" s="56" t="s">
        <v>151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1:23" ht="12.75">
      <c r="A186" s="41">
        <v>1700</v>
      </c>
      <c r="B186" s="43" t="s">
        <v>13</v>
      </c>
      <c r="C186" s="41">
        <f aca="true" t="shared" si="54" ref="C186:W186">C187+C193</f>
        <v>11</v>
      </c>
      <c r="D186" s="41">
        <f t="shared" si="54"/>
        <v>0</v>
      </c>
      <c r="E186" s="41">
        <f t="shared" si="54"/>
        <v>10</v>
      </c>
      <c r="F186" s="41">
        <f t="shared" si="54"/>
        <v>0</v>
      </c>
      <c r="G186" s="41">
        <f t="shared" si="54"/>
        <v>10</v>
      </c>
      <c r="H186" s="41">
        <f t="shared" si="54"/>
        <v>0</v>
      </c>
      <c r="I186" s="41">
        <f t="shared" si="54"/>
        <v>4.029</v>
      </c>
      <c r="J186" s="41">
        <f t="shared" si="54"/>
        <v>2.89</v>
      </c>
      <c r="K186" s="41">
        <f t="shared" si="54"/>
        <v>0</v>
      </c>
      <c r="L186" s="41">
        <f t="shared" si="54"/>
        <v>0</v>
      </c>
      <c r="M186" s="41">
        <f t="shared" si="54"/>
        <v>0</v>
      </c>
      <c r="N186" s="41">
        <f t="shared" si="54"/>
        <v>0</v>
      </c>
      <c r="O186" s="41">
        <f t="shared" si="54"/>
        <v>0</v>
      </c>
      <c r="P186" s="41">
        <f t="shared" si="54"/>
        <v>2812.099</v>
      </c>
      <c r="Q186" s="41">
        <f t="shared" si="54"/>
        <v>0</v>
      </c>
      <c r="R186" s="41">
        <f t="shared" si="54"/>
        <v>5</v>
      </c>
      <c r="S186" s="41">
        <f t="shared" si="54"/>
        <v>2812.099</v>
      </c>
      <c r="T186" s="41">
        <f t="shared" si="54"/>
        <v>2</v>
      </c>
      <c r="U186" s="41">
        <f t="shared" si="54"/>
        <v>25.155</v>
      </c>
      <c r="V186" s="41">
        <f t="shared" si="54"/>
        <v>0</v>
      </c>
      <c r="W186" s="41">
        <f t="shared" si="54"/>
        <v>0</v>
      </c>
    </row>
    <row r="187" spans="1:23" ht="12" customHeight="1">
      <c r="A187" s="41"/>
      <c r="B187" s="56" t="s">
        <v>125</v>
      </c>
      <c r="C187" s="19">
        <f>C188+C189+C190+C191+C192</f>
        <v>6</v>
      </c>
      <c r="D187" s="19">
        <f aca="true" t="shared" si="55" ref="D187:W187">D188+D189+D190+D191+D192</f>
        <v>0</v>
      </c>
      <c r="E187" s="19">
        <f t="shared" si="55"/>
        <v>1</v>
      </c>
      <c r="F187" s="19">
        <f t="shared" si="55"/>
        <v>0</v>
      </c>
      <c r="G187" s="19">
        <f t="shared" si="55"/>
        <v>1</v>
      </c>
      <c r="H187" s="19">
        <f t="shared" si="55"/>
        <v>0</v>
      </c>
      <c r="I187" s="19">
        <f t="shared" si="55"/>
        <v>0.136</v>
      </c>
      <c r="J187" s="19">
        <f t="shared" si="55"/>
        <v>0</v>
      </c>
      <c r="K187" s="19">
        <f t="shared" si="55"/>
        <v>0</v>
      </c>
      <c r="L187" s="19">
        <f t="shared" si="55"/>
        <v>0</v>
      </c>
      <c r="M187" s="19">
        <f t="shared" si="55"/>
        <v>0</v>
      </c>
      <c r="N187" s="19">
        <f t="shared" si="55"/>
        <v>0</v>
      </c>
      <c r="O187" s="19">
        <f t="shared" si="55"/>
        <v>0</v>
      </c>
      <c r="P187" s="19">
        <f t="shared" si="55"/>
        <v>2786.944</v>
      </c>
      <c r="Q187" s="19">
        <f t="shared" si="55"/>
        <v>0</v>
      </c>
      <c r="R187" s="19">
        <f t="shared" si="55"/>
        <v>3</v>
      </c>
      <c r="S187" s="19">
        <f t="shared" si="55"/>
        <v>2786.944</v>
      </c>
      <c r="T187" s="19">
        <f t="shared" si="55"/>
        <v>0</v>
      </c>
      <c r="U187" s="19">
        <f t="shared" si="55"/>
        <v>0</v>
      </c>
      <c r="V187" s="19">
        <f t="shared" si="55"/>
        <v>0</v>
      </c>
      <c r="W187" s="19">
        <f t="shared" si="55"/>
        <v>0</v>
      </c>
    </row>
    <row r="188" spans="1:23" ht="12.75" hidden="1">
      <c r="A188" s="41"/>
      <c r="B188" s="56" t="s">
        <v>127</v>
      </c>
      <c r="C188" s="19">
        <v>1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1:23" ht="12.75" hidden="1">
      <c r="A189" s="41"/>
      <c r="B189" s="56" t="s">
        <v>131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1:23" ht="12.75" hidden="1">
      <c r="A190" s="41"/>
      <c r="B190" s="56" t="s">
        <v>137</v>
      </c>
      <c r="C190" s="19">
        <v>1</v>
      </c>
      <c r="D190" s="19"/>
      <c r="E190" s="19">
        <v>1</v>
      </c>
      <c r="F190" s="19"/>
      <c r="G190" s="19">
        <v>1</v>
      </c>
      <c r="H190" s="19"/>
      <c r="I190" s="19">
        <v>0.136</v>
      </c>
      <c r="J190" s="19"/>
      <c r="K190" s="19"/>
      <c r="L190" s="19"/>
      <c r="M190" s="19"/>
      <c r="N190" s="19"/>
      <c r="O190" s="19"/>
      <c r="P190" s="19">
        <v>40.22</v>
      </c>
      <c r="Q190" s="19"/>
      <c r="R190" s="19">
        <v>1</v>
      </c>
      <c r="S190" s="19">
        <v>40.22</v>
      </c>
      <c r="T190" s="19"/>
      <c r="U190" s="19"/>
      <c r="V190" s="19"/>
      <c r="W190" s="19"/>
    </row>
    <row r="191" spans="1:23" ht="12.75" hidden="1">
      <c r="A191" s="41"/>
      <c r="B191" s="56" t="s">
        <v>144</v>
      </c>
      <c r="C191" s="19">
        <v>3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>
        <v>2746.724</v>
      </c>
      <c r="Q191" s="19"/>
      <c r="R191" s="19">
        <v>2</v>
      </c>
      <c r="S191" s="19">
        <v>2746.724</v>
      </c>
      <c r="T191" s="19"/>
      <c r="U191" s="19"/>
      <c r="V191" s="19"/>
      <c r="W191" s="19"/>
    </row>
    <row r="192" spans="1:23" ht="12.75" hidden="1">
      <c r="A192" s="41"/>
      <c r="B192" s="56" t="s">
        <v>151</v>
      </c>
      <c r="C192" s="19">
        <v>1</v>
      </c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</row>
    <row r="193" spans="1:23" ht="12" customHeight="1">
      <c r="A193" s="41"/>
      <c r="B193" s="56" t="s">
        <v>126</v>
      </c>
      <c r="C193" s="19">
        <f>C194+C195+C196+C197+C198</f>
        <v>5</v>
      </c>
      <c r="D193" s="19">
        <f aca="true" t="shared" si="56" ref="D193:W193">D194+D195+D196+D197+D198</f>
        <v>0</v>
      </c>
      <c r="E193" s="19">
        <f t="shared" si="56"/>
        <v>9</v>
      </c>
      <c r="F193" s="19">
        <f t="shared" si="56"/>
        <v>0</v>
      </c>
      <c r="G193" s="19">
        <f t="shared" si="56"/>
        <v>9</v>
      </c>
      <c r="H193" s="19">
        <f t="shared" si="56"/>
        <v>0</v>
      </c>
      <c r="I193" s="19">
        <f t="shared" si="56"/>
        <v>3.893</v>
      </c>
      <c r="J193" s="19">
        <f t="shared" si="56"/>
        <v>2.89</v>
      </c>
      <c r="K193" s="19">
        <f t="shared" si="56"/>
        <v>0</v>
      </c>
      <c r="L193" s="19">
        <f t="shared" si="56"/>
        <v>0</v>
      </c>
      <c r="M193" s="19">
        <f t="shared" si="56"/>
        <v>0</v>
      </c>
      <c r="N193" s="19">
        <f t="shared" si="56"/>
        <v>0</v>
      </c>
      <c r="O193" s="19">
        <f t="shared" si="56"/>
        <v>0</v>
      </c>
      <c r="P193" s="19">
        <f t="shared" si="56"/>
        <v>25.155</v>
      </c>
      <c r="Q193" s="19">
        <f t="shared" si="56"/>
        <v>0</v>
      </c>
      <c r="R193" s="19">
        <f t="shared" si="56"/>
        <v>2</v>
      </c>
      <c r="S193" s="19">
        <f t="shared" si="56"/>
        <v>25.155</v>
      </c>
      <c r="T193" s="19">
        <f t="shared" si="56"/>
        <v>2</v>
      </c>
      <c r="U193" s="19">
        <f t="shared" si="56"/>
        <v>25.155</v>
      </c>
      <c r="V193" s="19">
        <f t="shared" si="56"/>
        <v>0</v>
      </c>
      <c r="W193" s="19">
        <f t="shared" si="56"/>
        <v>0</v>
      </c>
    </row>
    <row r="194" spans="1:23" ht="12.75" hidden="1">
      <c r="A194" s="41"/>
      <c r="B194" s="56" t="s">
        <v>127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1:23" ht="12.75" hidden="1">
      <c r="A195" s="41"/>
      <c r="B195" s="56" t="s">
        <v>131</v>
      </c>
      <c r="C195" s="19"/>
      <c r="D195" s="19"/>
      <c r="E195" s="19">
        <v>1</v>
      </c>
      <c r="F195" s="19"/>
      <c r="G195" s="19">
        <v>1</v>
      </c>
      <c r="H195" s="19"/>
      <c r="I195" s="19">
        <v>0.884</v>
      </c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1:23" ht="12.75" hidden="1">
      <c r="A196" s="41"/>
      <c r="B196" s="56" t="s">
        <v>137</v>
      </c>
      <c r="C196" s="19">
        <v>3</v>
      </c>
      <c r="D196" s="19"/>
      <c r="E196" s="19">
        <v>4</v>
      </c>
      <c r="F196" s="19"/>
      <c r="G196" s="19">
        <v>4</v>
      </c>
      <c r="H196" s="19"/>
      <c r="I196" s="19">
        <v>1.377</v>
      </c>
      <c r="J196" s="19">
        <v>1.36</v>
      </c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1:23" ht="12.75" hidden="1">
      <c r="A197" s="41"/>
      <c r="B197" s="56" t="s">
        <v>144</v>
      </c>
      <c r="C197" s="19">
        <v>2</v>
      </c>
      <c r="D197" s="19"/>
      <c r="E197" s="19">
        <v>4</v>
      </c>
      <c r="F197" s="19"/>
      <c r="G197" s="19">
        <v>4</v>
      </c>
      <c r="H197" s="19"/>
      <c r="I197" s="19">
        <v>1.632</v>
      </c>
      <c r="J197" s="19">
        <v>0.629</v>
      </c>
      <c r="K197" s="19"/>
      <c r="L197" s="19"/>
      <c r="M197" s="19"/>
      <c r="N197" s="19"/>
      <c r="O197" s="19"/>
      <c r="P197" s="19">
        <v>25.155</v>
      </c>
      <c r="Q197" s="19"/>
      <c r="R197" s="19">
        <v>2</v>
      </c>
      <c r="S197" s="19">
        <v>25.155</v>
      </c>
      <c r="T197" s="19"/>
      <c r="U197" s="19"/>
      <c r="V197" s="19"/>
      <c r="W197" s="19"/>
    </row>
    <row r="198" spans="1:23" ht="12.75" hidden="1">
      <c r="A198" s="41"/>
      <c r="B198" s="56" t="s">
        <v>151</v>
      </c>
      <c r="C198" s="19"/>
      <c r="D198" s="19"/>
      <c r="E198" s="19"/>
      <c r="F198" s="19"/>
      <c r="G198" s="19"/>
      <c r="H198" s="19"/>
      <c r="I198" s="19"/>
      <c r="J198" s="19">
        <v>0.901</v>
      </c>
      <c r="K198" s="19"/>
      <c r="L198" s="19"/>
      <c r="M198" s="19"/>
      <c r="N198" s="19"/>
      <c r="O198" s="19"/>
      <c r="P198" s="19"/>
      <c r="Q198" s="19"/>
      <c r="R198" s="19"/>
      <c r="S198" s="19"/>
      <c r="T198" s="19">
        <v>2</v>
      </c>
      <c r="U198" s="19">
        <v>25.155</v>
      </c>
      <c r="V198" s="19"/>
      <c r="W198" s="19"/>
    </row>
    <row r="199" spans="1:23" ht="11.25" customHeight="1">
      <c r="A199" s="19">
        <v>1710</v>
      </c>
      <c r="B199" s="44" t="s">
        <v>14</v>
      </c>
      <c r="C199" s="19">
        <f aca="true" t="shared" si="57" ref="C199:W199">C200+C206</f>
        <v>4</v>
      </c>
      <c r="D199" s="19">
        <f t="shared" si="57"/>
        <v>0</v>
      </c>
      <c r="E199" s="19">
        <f t="shared" si="57"/>
        <v>6</v>
      </c>
      <c r="F199" s="19">
        <f t="shared" si="57"/>
        <v>0</v>
      </c>
      <c r="G199" s="19">
        <f t="shared" si="57"/>
        <v>6</v>
      </c>
      <c r="H199" s="19">
        <f t="shared" si="57"/>
        <v>0</v>
      </c>
      <c r="I199" s="19">
        <f t="shared" si="57"/>
        <v>2.0060000000000002</v>
      </c>
      <c r="J199" s="19">
        <f t="shared" si="57"/>
        <v>1.105</v>
      </c>
      <c r="K199" s="19">
        <f t="shared" si="57"/>
        <v>0</v>
      </c>
      <c r="L199" s="19">
        <f t="shared" si="57"/>
        <v>0</v>
      </c>
      <c r="M199" s="19">
        <f t="shared" si="57"/>
        <v>0</v>
      </c>
      <c r="N199" s="19">
        <f t="shared" si="57"/>
        <v>0</v>
      </c>
      <c r="O199" s="19">
        <f t="shared" si="57"/>
        <v>0</v>
      </c>
      <c r="P199" s="19">
        <f t="shared" si="57"/>
        <v>2812.099</v>
      </c>
      <c r="Q199" s="19">
        <f t="shared" si="57"/>
        <v>0</v>
      </c>
      <c r="R199" s="19">
        <f t="shared" si="57"/>
        <v>5</v>
      </c>
      <c r="S199" s="19">
        <f t="shared" si="57"/>
        <v>2812.099</v>
      </c>
      <c r="T199" s="19">
        <f t="shared" si="57"/>
        <v>2</v>
      </c>
      <c r="U199" s="19">
        <f t="shared" si="57"/>
        <v>25.155</v>
      </c>
      <c r="V199" s="19">
        <f t="shared" si="57"/>
        <v>0</v>
      </c>
      <c r="W199" s="19">
        <f t="shared" si="57"/>
        <v>0</v>
      </c>
    </row>
    <row r="200" spans="1:23" ht="12" customHeight="1">
      <c r="A200" s="19"/>
      <c r="B200" s="56" t="s">
        <v>125</v>
      </c>
      <c r="C200" s="19">
        <f>C201+C202+C203+C204+C205</f>
        <v>3</v>
      </c>
      <c r="D200" s="19">
        <f aca="true" t="shared" si="58" ref="D200:W200">D201+D202+D203+D204+D205</f>
        <v>0</v>
      </c>
      <c r="E200" s="19">
        <f t="shared" si="58"/>
        <v>0</v>
      </c>
      <c r="F200" s="19">
        <f t="shared" si="58"/>
        <v>0</v>
      </c>
      <c r="G200" s="19">
        <f t="shared" si="58"/>
        <v>0</v>
      </c>
      <c r="H200" s="19">
        <f t="shared" si="58"/>
        <v>0</v>
      </c>
      <c r="I200" s="19">
        <f t="shared" si="58"/>
        <v>0</v>
      </c>
      <c r="J200" s="19">
        <f t="shared" si="58"/>
        <v>0</v>
      </c>
      <c r="K200" s="19">
        <f t="shared" si="58"/>
        <v>0</v>
      </c>
      <c r="L200" s="19">
        <f t="shared" si="58"/>
        <v>0</v>
      </c>
      <c r="M200" s="19">
        <f t="shared" si="58"/>
        <v>0</v>
      </c>
      <c r="N200" s="19">
        <f t="shared" si="58"/>
        <v>0</v>
      </c>
      <c r="O200" s="19">
        <f t="shared" si="58"/>
        <v>0</v>
      </c>
      <c r="P200" s="19">
        <f t="shared" si="58"/>
        <v>2786.944</v>
      </c>
      <c r="Q200" s="19">
        <f t="shared" si="58"/>
        <v>0</v>
      </c>
      <c r="R200" s="19">
        <f t="shared" si="58"/>
        <v>3</v>
      </c>
      <c r="S200" s="19">
        <f t="shared" si="58"/>
        <v>2786.944</v>
      </c>
      <c r="T200" s="19">
        <f t="shared" si="58"/>
        <v>0</v>
      </c>
      <c r="U200" s="19">
        <f t="shared" si="58"/>
        <v>0</v>
      </c>
      <c r="V200" s="19">
        <f t="shared" si="58"/>
        <v>0</v>
      </c>
      <c r="W200" s="19">
        <f t="shared" si="58"/>
        <v>0</v>
      </c>
    </row>
    <row r="201" spans="1:23" ht="12.75" hidden="1">
      <c r="A201" s="19"/>
      <c r="B201" s="56" t="s">
        <v>127</v>
      </c>
      <c r="C201" s="19">
        <v>1</v>
      </c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3" ht="12.75" hidden="1">
      <c r="A202" s="19"/>
      <c r="B202" s="56" t="s">
        <v>131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3" ht="12.75" hidden="1">
      <c r="A203" s="19"/>
      <c r="B203" s="56" t="s">
        <v>137</v>
      </c>
      <c r="C203" s="19">
        <v>1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>
        <v>40.22</v>
      </c>
      <c r="Q203" s="19"/>
      <c r="R203" s="19">
        <v>1</v>
      </c>
      <c r="S203" s="19">
        <v>40.22</v>
      </c>
      <c r="T203" s="19"/>
      <c r="U203" s="19"/>
      <c r="V203" s="19"/>
      <c r="W203" s="19"/>
    </row>
    <row r="204" spans="1:23" ht="12.75" hidden="1">
      <c r="A204" s="19"/>
      <c r="B204" s="56" t="s">
        <v>144</v>
      </c>
      <c r="C204" s="19">
        <v>1</v>
      </c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>
        <v>2746.724</v>
      </c>
      <c r="Q204" s="19"/>
      <c r="R204" s="19">
        <v>2</v>
      </c>
      <c r="S204" s="19">
        <v>2746.724</v>
      </c>
      <c r="T204" s="19"/>
      <c r="U204" s="19"/>
      <c r="V204" s="19"/>
      <c r="W204" s="19"/>
    </row>
    <row r="205" spans="1:23" ht="12.75" hidden="1">
      <c r="A205" s="19"/>
      <c r="B205" s="56" t="s">
        <v>151</v>
      </c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1:23" ht="12" customHeight="1">
      <c r="A206" s="19"/>
      <c r="B206" s="56" t="s">
        <v>126</v>
      </c>
      <c r="C206" s="19">
        <f>C207+C208+C209+C210+C211</f>
        <v>1</v>
      </c>
      <c r="D206" s="19">
        <f aca="true" t="shared" si="59" ref="D206:W206">D207+D208+D209+D210+D211</f>
        <v>0</v>
      </c>
      <c r="E206" s="19">
        <f t="shared" si="59"/>
        <v>6</v>
      </c>
      <c r="F206" s="19">
        <f t="shared" si="59"/>
        <v>0</v>
      </c>
      <c r="G206" s="19">
        <f t="shared" si="59"/>
        <v>6</v>
      </c>
      <c r="H206" s="19">
        <f t="shared" si="59"/>
        <v>0</v>
      </c>
      <c r="I206" s="19">
        <f t="shared" si="59"/>
        <v>2.0060000000000002</v>
      </c>
      <c r="J206" s="19">
        <f t="shared" si="59"/>
        <v>1.105</v>
      </c>
      <c r="K206" s="19">
        <f t="shared" si="59"/>
        <v>0</v>
      </c>
      <c r="L206" s="19">
        <f t="shared" si="59"/>
        <v>0</v>
      </c>
      <c r="M206" s="19">
        <f t="shared" si="59"/>
        <v>0</v>
      </c>
      <c r="N206" s="19">
        <f t="shared" si="59"/>
        <v>0</v>
      </c>
      <c r="O206" s="19">
        <f t="shared" si="59"/>
        <v>0</v>
      </c>
      <c r="P206" s="19">
        <f t="shared" si="59"/>
        <v>25.155</v>
      </c>
      <c r="Q206" s="19">
        <f t="shared" si="59"/>
        <v>0</v>
      </c>
      <c r="R206" s="19">
        <f t="shared" si="59"/>
        <v>2</v>
      </c>
      <c r="S206" s="19">
        <f t="shared" si="59"/>
        <v>25.155</v>
      </c>
      <c r="T206" s="19">
        <f t="shared" si="59"/>
        <v>2</v>
      </c>
      <c r="U206" s="19">
        <f t="shared" si="59"/>
        <v>25.155</v>
      </c>
      <c r="V206" s="19">
        <f t="shared" si="59"/>
        <v>0</v>
      </c>
      <c r="W206" s="19">
        <f t="shared" si="59"/>
        <v>0</v>
      </c>
    </row>
    <row r="207" spans="1:23" ht="12.75" hidden="1">
      <c r="A207" s="19"/>
      <c r="B207" s="56" t="s">
        <v>127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1:23" ht="12.75" hidden="1">
      <c r="A208" s="19"/>
      <c r="B208" s="56" t="s">
        <v>131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1:23" ht="12.75" hidden="1">
      <c r="A209" s="19"/>
      <c r="B209" s="56" t="s">
        <v>137</v>
      </c>
      <c r="C209" s="19">
        <v>1</v>
      </c>
      <c r="D209" s="19"/>
      <c r="E209" s="19">
        <v>3</v>
      </c>
      <c r="F209" s="19"/>
      <c r="G209" s="19">
        <v>3</v>
      </c>
      <c r="H209" s="19"/>
      <c r="I209" s="19">
        <v>0.476</v>
      </c>
      <c r="J209" s="19">
        <v>0.476</v>
      </c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1:23" ht="12.75" hidden="1">
      <c r="A210" s="19"/>
      <c r="B210" s="56" t="s">
        <v>144</v>
      </c>
      <c r="C210" s="19"/>
      <c r="D210" s="19"/>
      <c r="E210" s="19">
        <v>3</v>
      </c>
      <c r="F210" s="19"/>
      <c r="G210" s="19">
        <v>3</v>
      </c>
      <c r="H210" s="19"/>
      <c r="I210" s="19">
        <v>1.53</v>
      </c>
      <c r="J210" s="19">
        <v>0.629</v>
      </c>
      <c r="K210" s="19"/>
      <c r="L210" s="19"/>
      <c r="M210" s="19"/>
      <c r="N210" s="19"/>
      <c r="O210" s="19"/>
      <c r="P210" s="19">
        <v>25.155</v>
      </c>
      <c r="Q210" s="19"/>
      <c r="R210" s="19">
        <v>2</v>
      </c>
      <c r="S210" s="19">
        <v>25.155</v>
      </c>
      <c r="T210" s="19"/>
      <c r="U210" s="19"/>
      <c r="V210" s="19"/>
      <c r="W210" s="19"/>
    </row>
    <row r="211" spans="1:23" ht="12.75" hidden="1">
      <c r="A211" s="19"/>
      <c r="B211" s="56" t="s">
        <v>151</v>
      </c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>
        <v>2</v>
      </c>
      <c r="U211" s="19">
        <v>25.155</v>
      </c>
      <c r="V211" s="19"/>
      <c r="W211" s="19"/>
    </row>
    <row r="212" spans="1:23" ht="12.75">
      <c r="A212" s="41">
        <v>1800</v>
      </c>
      <c r="B212" s="43" t="s">
        <v>15</v>
      </c>
      <c r="C212" s="41">
        <f aca="true" t="shared" si="60" ref="C212:W212">C213+C219</f>
        <v>7</v>
      </c>
      <c r="D212" s="41">
        <f t="shared" si="60"/>
        <v>0</v>
      </c>
      <c r="E212" s="41">
        <f t="shared" si="60"/>
        <v>3</v>
      </c>
      <c r="F212" s="41">
        <f t="shared" si="60"/>
        <v>0</v>
      </c>
      <c r="G212" s="41">
        <f t="shared" si="60"/>
        <v>3</v>
      </c>
      <c r="H212" s="41">
        <f t="shared" si="60"/>
        <v>0</v>
      </c>
      <c r="I212" s="41">
        <f t="shared" si="60"/>
        <v>1.156</v>
      </c>
      <c r="J212" s="41">
        <f t="shared" si="60"/>
        <v>0</v>
      </c>
      <c r="K212" s="41">
        <f t="shared" si="60"/>
        <v>0</v>
      </c>
      <c r="L212" s="41">
        <f t="shared" si="60"/>
        <v>0</v>
      </c>
      <c r="M212" s="41">
        <f t="shared" si="60"/>
        <v>0</v>
      </c>
      <c r="N212" s="41">
        <f t="shared" si="60"/>
        <v>0</v>
      </c>
      <c r="O212" s="41">
        <f t="shared" si="60"/>
        <v>0</v>
      </c>
      <c r="P212" s="41">
        <f t="shared" si="60"/>
        <v>50</v>
      </c>
      <c r="Q212" s="41">
        <f t="shared" si="60"/>
        <v>0</v>
      </c>
      <c r="R212" s="41">
        <f t="shared" si="60"/>
        <v>1</v>
      </c>
      <c r="S212" s="41">
        <f t="shared" si="60"/>
        <v>50</v>
      </c>
      <c r="T212" s="41">
        <f t="shared" si="60"/>
        <v>0</v>
      </c>
      <c r="U212" s="41">
        <f t="shared" si="60"/>
        <v>0</v>
      </c>
      <c r="V212" s="41">
        <f t="shared" si="60"/>
        <v>0</v>
      </c>
      <c r="W212" s="41">
        <f t="shared" si="60"/>
        <v>0</v>
      </c>
    </row>
    <row r="213" spans="1:23" ht="11.25" customHeight="1">
      <c r="A213" s="41"/>
      <c r="B213" s="56" t="s">
        <v>125</v>
      </c>
      <c r="C213" s="19">
        <f>C214+C215+C216+C217+C218</f>
        <v>6</v>
      </c>
      <c r="D213" s="19">
        <f aca="true" t="shared" si="61" ref="D213:W213">D214+D215+D216+D217+D218</f>
        <v>0</v>
      </c>
      <c r="E213" s="19">
        <f t="shared" si="61"/>
        <v>2</v>
      </c>
      <c r="F213" s="19">
        <f t="shared" si="61"/>
        <v>0</v>
      </c>
      <c r="G213" s="19">
        <f t="shared" si="61"/>
        <v>2</v>
      </c>
      <c r="H213" s="19">
        <f t="shared" si="61"/>
        <v>0</v>
      </c>
      <c r="I213" s="19">
        <f t="shared" si="61"/>
        <v>0.306</v>
      </c>
      <c r="J213" s="19">
        <f t="shared" si="61"/>
        <v>0</v>
      </c>
      <c r="K213" s="19">
        <f t="shared" si="61"/>
        <v>0</v>
      </c>
      <c r="L213" s="19">
        <f t="shared" si="61"/>
        <v>0</v>
      </c>
      <c r="M213" s="19">
        <f t="shared" si="61"/>
        <v>0</v>
      </c>
      <c r="N213" s="19">
        <f t="shared" si="61"/>
        <v>0</v>
      </c>
      <c r="O213" s="19">
        <f t="shared" si="61"/>
        <v>0</v>
      </c>
      <c r="P213" s="19">
        <f t="shared" si="61"/>
        <v>50</v>
      </c>
      <c r="Q213" s="19">
        <f t="shared" si="61"/>
        <v>0</v>
      </c>
      <c r="R213" s="19">
        <f t="shared" si="61"/>
        <v>1</v>
      </c>
      <c r="S213" s="19">
        <f t="shared" si="61"/>
        <v>50</v>
      </c>
      <c r="T213" s="19">
        <f t="shared" si="61"/>
        <v>0</v>
      </c>
      <c r="U213" s="19">
        <f t="shared" si="61"/>
        <v>0</v>
      </c>
      <c r="V213" s="19">
        <f t="shared" si="61"/>
        <v>0</v>
      </c>
      <c r="W213" s="19">
        <f t="shared" si="61"/>
        <v>0</v>
      </c>
    </row>
    <row r="214" spans="1:23" ht="12.75" hidden="1">
      <c r="A214" s="41"/>
      <c r="B214" s="56" t="s">
        <v>127</v>
      </c>
      <c r="C214" s="19">
        <v>1</v>
      </c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1:23" ht="12.75" hidden="1">
      <c r="A215" s="41"/>
      <c r="B215" s="56" t="s">
        <v>131</v>
      </c>
      <c r="C215" s="19">
        <v>1</v>
      </c>
      <c r="D215" s="19"/>
      <c r="E215" s="19">
        <v>2</v>
      </c>
      <c r="F215" s="19"/>
      <c r="G215" s="19">
        <v>2</v>
      </c>
      <c r="H215" s="19"/>
      <c r="I215" s="19">
        <v>0.306</v>
      </c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</row>
    <row r="216" spans="1:23" ht="12.75" hidden="1">
      <c r="A216" s="41"/>
      <c r="B216" s="56" t="s">
        <v>137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>
        <v>50</v>
      </c>
      <c r="Q216" s="19"/>
      <c r="R216" s="19">
        <v>1</v>
      </c>
      <c r="S216" s="19">
        <v>50</v>
      </c>
      <c r="T216" s="19"/>
      <c r="U216" s="19"/>
      <c r="V216" s="19"/>
      <c r="W216" s="19"/>
    </row>
    <row r="217" spans="1:23" ht="12.75" hidden="1">
      <c r="A217" s="41"/>
      <c r="B217" s="56" t="s">
        <v>144</v>
      </c>
      <c r="C217" s="19">
        <v>3</v>
      </c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ht="12.75" hidden="1">
      <c r="A218" s="41"/>
      <c r="B218" s="56" t="s">
        <v>151</v>
      </c>
      <c r="C218" s="19">
        <v>1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</row>
    <row r="219" spans="1:23" ht="11.25" customHeight="1">
      <c r="A219" s="41"/>
      <c r="B219" s="56" t="s">
        <v>126</v>
      </c>
      <c r="C219" s="19">
        <f>C220+C221+C222+C223+C224</f>
        <v>1</v>
      </c>
      <c r="D219" s="19">
        <f aca="true" t="shared" si="62" ref="D219:W219">D220+D221+D222+D223+D224</f>
        <v>0</v>
      </c>
      <c r="E219" s="19">
        <f t="shared" si="62"/>
        <v>1</v>
      </c>
      <c r="F219" s="19">
        <f t="shared" si="62"/>
        <v>0</v>
      </c>
      <c r="G219" s="19">
        <f t="shared" si="62"/>
        <v>1</v>
      </c>
      <c r="H219" s="19">
        <f t="shared" si="62"/>
        <v>0</v>
      </c>
      <c r="I219" s="19">
        <f t="shared" si="62"/>
        <v>0.85</v>
      </c>
      <c r="J219" s="19">
        <f t="shared" si="62"/>
        <v>0</v>
      </c>
      <c r="K219" s="19">
        <f t="shared" si="62"/>
        <v>0</v>
      </c>
      <c r="L219" s="19">
        <f t="shared" si="62"/>
        <v>0</v>
      </c>
      <c r="M219" s="19">
        <f t="shared" si="62"/>
        <v>0</v>
      </c>
      <c r="N219" s="19">
        <f t="shared" si="62"/>
        <v>0</v>
      </c>
      <c r="O219" s="19">
        <f t="shared" si="62"/>
        <v>0</v>
      </c>
      <c r="P219" s="19">
        <f t="shared" si="62"/>
        <v>0</v>
      </c>
      <c r="Q219" s="19">
        <f t="shared" si="62"/>
        <v>0</v>
      </c>
      <c r="R219" s="19">
        <f t="shared" si="62"/>
        <v>0</v>
      </c>
      <c r="S219" s="19">
        <f t="shared" si="62"/>
        <v>0</v>
      </c>
      <c r="T219" s="19">
        <f t="shared" si="62"/>
        <v>0</v>
      </c>
      <c r="U219" s="19">
        <f t="shared" si="62"/>
        <v>0</v>
      </c>
      <c r="V219" s="19">
        <f t="shared" si="62"/>
        <v>0</v>
      </c>
      <c r="W219" s="19">
        <f t="shared" si="62"/>
        <v>0</v>
      </c>
    </row>
    <row r="220" spans="1:23" ht="12.75" hidden="1">
      <c r="A220" s="41"/>
      <c r="B220" s="56" t="s">
        <v>127</v>
      </c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</row>
    <row r="221" spans="1:23" ht="12.75" hidden="1">
      <c r="A221" s="41"/>
      <c r="B221" s="56" t="s">
        <v>131</v>
      </c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</row>
    <row r="222" spans="1:23" ht="12.75" hidden="1">
      <c r="A222" s="41"/>
      <c r="B222" s="56" t="s">
        <v>137</v>
      </c>
      <c r="C222" s="19">
        <v>1</v>
      </c>
      <c r="D222" s="19"/>
      <c r="E222" s="19">
        <v>1</v>
      </c>
      <c r="F222" s="19"/>
      <c r="G222" s="19">
        <v>1</v>
      </c>
      <c r="H222" s="19"/>
      <c r="I222" s="19">
        <v>0.85</v>
      </c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1:23" ht="12.75" hidden="1">
      <c r="A223" s="41"/>
      <c r="B223" s="56" t="s">
        <v>144</v>
      </c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</row>
    <row r="224" spans="1:23" ht="12.75" hidden="1">
      <c r="A224" s="41"/>
      <c r="B224" s="56" t="s">
        <v>151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1:23" ht="12" customHeight="1">
      <c r="A225" s="19">
        <v>1810</v>
      </c>
      <c r="B225" s="44" t="s">
        <v>16</v>
      </c>
      <c r="C225" s="19">
        <f aca="true" t="shared" si="63" ref="C225:W225">C226+C232</f>
        <v>0</v>
      </c>
      <c r="D225" s="19">
        <f t="shared" si="63"/>
        <v>0</v>
      </c>
      <c r="E225" s="19">
        <f t="shared" si="63"/>
        <v>0</v>
      </c>
      <c r="F225" s="19">
        <f t="shared" si="63"/>
        <v>0</v>
      </c>
      <c r="G225" s="19">
        <f t="shared" si="63"/>
        <v>0</v>
      </c>
      <c r="H225" s="19">
        <f t="shared" si="63"/>
        <v>0</v>
      </c>
      <c r="I225" s="19">
        <f t="shared" si="63"/>
        <v>0</v>
      </c>
      <c r="J225" s="19">
        <f t="shared" si="63"/>
        <v>0</v>
      </c>
      <c r="K225" s="19">
        <f t="shared" si="63"/>
        <v>0</v>
      </c>
      <c r="L225" s="19">
        <f t="shared" si="63"/>
        <v>0</v>
      </c>
      <c r="M225" s="19">
        <f t="shared" si="63"/>
        <v>0</v>
      </c>
      <c r="N225" s="19">
        <f t="shared" si="63"/>
        <v>0</v>
      </c>
      <c r="O225" s="19">
        <f t="shared" si="63"/>
        <v>0</v>
      </c>
      <c r="P225" s="19">
        <f t="shared" si="63"/>
        <v>0</v>
      </c>
      <c r="Q225" s="19">
        <f t="shared" si="63"/>
        <v>0</v>
      </c>
      <c r="R225" s="19">
        <f t="shared" si="63"/>
        <v>0</v>
      </c>
      <c r="S225" s="19">
        <f t="shared" si="63"/>
        <v>0</v>
      </c>
      <c r="T225" s="19">
        <f t="shared" si="63"/>
        <v>0</v>
      </c>
      <c r="U225" s="19">
        <f t="shared" si="63"/>
        <v>0</v>
      </c>
      <c r="V225" s="19">
        <f t="shared" si="63"/>
        <v>0</v>
      </c>
      <c r="W225" s="19">
        <f t="shared" si="63"/>
        <v>0</v>
      </c>
    </row>
    <row r="226" spans="1:23" ht="10.5" customHeight="1">
      <c r="A226" s="19"/>
      <c r="B226" s="56" t="s">
        <v>125</v>
      </c>
      <c r="C226" s="19">
        <f>C227+C228+C229+C230+C231</f>
        <v>0</v>
      </c>
      <c r="D226" s="19">
        <f aca="true" t="shared" si="64" ref="D226:W226">D227+D228+D229+D230+D231</f>
        <v>0</v>
      </c>
      <c r="E226" s="19">
        <f t="shared" si="64"/>
        <v>0</v>
      </c>
      <c r="F226" s="19">
        <f t="shared" si="64"/>
        <v>0</v>
      </c>
      <c r="G226" s="19">
        <f t="shared" si="64"/>
        <v>0</v>
      </c>
      <c r="H226" s="19">
        <f t="shared" si="64"/>
        <v>0</v>
      </c>
      <c r="I226" s="19">
        <f t="shared" si="64"/>
        <v>0</v>
      </c>
      <c r="J226" s="19">
        <f t="shared" si="64"/>
        <v>0</v>
      </c>
      <c r="K226" s="19">
        <f t="shared" si="64"/>
        <v>0</v>
      </c>
      <c r="L226" s="19">
        <f t="shared" si="64"/>
        <v>0</v>
      </c>
      <c r="M226" s="19">
        <f t="shared" si="64"/>
        <v>0</v>
      </c>
      <c r="N226" s="19">
        <f t="shared" si="64"/>
        <v>0</v>
      </c>
      <c r="O226" s="19">
        <f t="shared" si="64"/>
        <v>0</v>
      </c>
      <c r="P226" s="19">
        <f t="shared" si="64"/>
        <v>0</v>
      </c>
      <c r="Q226" s="19">
        <f t="shared" si="64"/>
        <v>0</v>
      </c>
      <c r="R226" s="19">
        <f t="shared" si="64"/>
        <v>0</v>
      </c>
      <c r="S226" s="19">
        <f t="shared" si="64"/>
        <v>0</v>
      </c>
      <c r="T226" s="19">
        <f t="shared" si="64"/>
        <v>0</v>
      </c>
      <c r="U226" s="19">
        <f t="shared" si="64"/>
        <v>0</v>
      </c>
      <c r="V226" s="19">
        <f t="shared" si="64"/>
        <v>0</v>
      </c>
      <c r="W226" s="19">
        <f t="shared" si="64"/>
        <v>0</v>
      </c>
    </row>
    <row r="227" spans="1:23" ht="12.75" hidden="1">
      <c r="A227" s="19"/>
      <c r="B227" s="56" t="s">
        <v>127</v>
      </c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</row>
    <row r="228" spans="1:23" ht="12.75" hidden="1">
      <c r="A228" s="19"/>
      <c r="B228" s="56" t="s">
        <v>131</v>
      </c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1:23" ht="12.75" hidden="1">
      <c r="A229" s="19"/>
      <c r="B229" s="56" t="s">
        <v>137</v>
      </c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  <row r="230" spans="1:23" ht="12.75" hidden="1">
      <c r="A230" s="19"/>
      <c r="B230" s="56" t="s">
        <v>144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1:23" ht="12.75" hidden="1">
      <c r="A231" s="19"/>
      <c r="B231" s="56" t="s">
        <v>151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</row>
    <row r="232" spans="1:23" ht="12.75" customHeight="1">
      <c r="A232" s="19"/>
      <c r="B232" s="56" t="s">
        <v>126</v>
      </c>
      <c r="C232" s="19">
        <f>C233+C234+C235+C236+C237</f>
        <v>0</v>
      </c>
      <c r="D232" s="19">
        <f aca="true" t="shared" si="65" ref="D232:W232">D233+D234+D235+D236+D237</f>
        <v>0</v>
      </c>
      <c r="E232" s="19">
        <f t="shared" si="65"/>
        <v>0</v>
      </c>
      <c r="F232" s="19">
        <f t="shared" si="65"/>
        <v>0</v>
      </c>
      <c r="G232" s="19">
        <f t="shared" si="65"/>
        <v>0</v>
      </c>
      <c r="H232" s="19">
        <f t="shared" si="65"/>
        <v>0</v>
      </c>
      <c r="I232" s="19">
        <f t="shared" si="65"/>
        <v>0</v>
      </c>
      <c r="J232" s="19">
        <f t="shared" si="65"/>
        <v>0</v>
      </c>
      <c r="K232" s="19">
        <f t="shared" si="65"/>
        <v>0</v>
      </c>
      <c r="L232" s="19">
        <f t="shared" si="65"/>
        <v>0</v>
      </c>
      <c r="M232" s="19">
        <f t="shared" si="65"/>
        <v>0</v>
      </c>
      <c r="N232" s="19">
        <f t="shared" si="65"/>
        <v>0</v>
      </c>
      <c r="O232" s="19">
        <f t="shared" si="65"/>
        <v>0</v>
      </c>
      <c r="P232" s="19">
        <f t="shared" si="65"/>
        <v>0</v>
      </c>
      <c r="Q232" s="19">
        <f t="shared" si="65"/>
        <v>0</v>
      </c>
      <c r="R232" s="19">
        <f t="shared" si="65"/>
        <v>0</v>
      </c>
      <c r="S232" s="19">
        <f t="shared" si="65"/>
        <v>0</v>
      </c>
      <c r="T232" s="19">
        <f t="shared" si="65"/>
        <v>0</v>
      </c>
      <c r="U232" s="19">
        <f t="shared" si="65"/>
        <v>0</v>
      </c>
      <c r="V232" s="19">
        <f t="shared" si="65"/>
        <v>0</v>
      </c>
      <c r="W232" s="19">
        <f t="shared" si="65"/>
        <v>0</v>
      </c>
    </row>
    <row r="233" spans="1:23" ht="12.75" hidden="1">
      <c r="A233" s="19"/>
      <c r="B233" s="56" t="s">
        <v>127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1:23" ht="12.75" hidden="1">
      <c r="A234" s="19"/>
      <c r="B234" s="56" t="s">
        <v>131</v>
      </c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1:23" ht="12.75" hidden="1">
      <c r="A235" s="19"/>
      <c r="B235" s="56" t="s">
        <v>137</v>
      </c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1:23" ht="12.75" hidden="1">
      <c r="A236" s="19"/>
      <c r="B236" s="56" t="s">
        <v>144</v>
      </c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1:23" ht="12.75" hidden="1">
      <c r="A237" s="19"/>
      <c r="B237" s="56" t="s">
        <v>151</v>
      </c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</row>
    <row r="238" spans="1:23" ht="12.75">
      <c r="A238" s="41">
        <v>1900</v>
      </c>
      <c r="B238" s="43" t="s">
        <v>17</v>
      </c>
      <c r="C238" s="41">
        <f aca="true" t="shared" si="66" ref="C238:W238">C239+C245</f>
        <v>12</v>
      </c>
      <c r="D238" s="41">
        <f t="shared" si="66"/>
        <v>0</v>
      </c>
      <c r="E238" s="41">
        <f t="shared" si="66"/>
        <v>4</v>
      </c>
      <c r="F238" s="41">
        <f t="shared" si="66"/>
        <v>0</v>
      </c>
      <c r="G238" s="41">
        <f t="shared" si="66"/>
        <v>4</v>
      </c>
      <c r="H238" s="41">
        <f t="shared" si="66"/>
        <v>0</v>
      </c>
      <c r="I238" s="41">
        <f t="shared" si="66"/>
        <v>1.4449999999999998</v>
      </c>
      <c r="J238" s="41">
        <f t="shared" si="66"/>
        <v>0.34</v>
      </c>
      <c r="K238" s="41">
        <f t="shared" si="66"/>
        <v>0</v>
      </c>
      <c r="L238" s="41">
        <f t="shared" si="66"/>
        <v>0</v>
      </c>
      <c r="M238" s="41">
        <f t="shared" si="66"/>
        <v>0</v>
      </c>
      <c r="N238" s="41">
        <f t="shared" si="66"/>
        <v>0</v>
      </c>
      <c r="O238" s="41">
        <f t="shared" si="66"/>
        <v>0</v>
      </c>
      <c r="P238" s="41">
        <f t="shared" si="66"/>
        <v>0</v>
      </c>
      <c r="Q238" s="41">
        <f t="shared" si="66"/>
        <v>0</v>
      </c>
      <c r="R238" s="41">
        <f t="shared" si="66"/>
        <v>0</v>
      </c>
      <c r="S238" s="41">
        <f t="shared" si="66"/>
        <v>0</v>
      </c>
      <c r="T238" s="41">
        <f t="shared" si="66"/>
        <v>0</v>
      </c>
      <c r="U238" s="41">
        <f t="shared" si="66"/>
        <v>0</v>
      </c>
      <c r="V238" s="41">
        <f t="shared" si="66"/>
        <v>0</v>
      </c>
      <c r="W238" s="41">
        <f t="shared" si="66"/>
        <v>0</v>
      </c>
    </row>
    <row r="239" spans="1:23" ht="12" customHeight="1">
      <c r="A239" s="41"/>
      <c r="B239" s="56" t="s">
        <v>125</v>
      </c>
      <c r="C239" s="19">
        <f>C240+C241+C242+C243+C244</f>
        <v>5</v>
      </c>
      <c r="D239" s="19">
        <f aca="true" t="shared" si="67" ref="D239:W239">D240+D241+D242+D243+D244</f>
        <v>0</v>
      </c>
      <c r="E239" s="19">
        <f t="shared" si="67"/>
        <v>3</v>
      </c>
      <c r="F239" s="19">
        <f t="shared" si="67"/>
        <v>0</v>
      </c>
      <c r="G239" s="19">
        <f t="shared" si="67"/>
        <v>3</v>
      </c>
      <c r="H239" s="19">
        <f t="shared" si="67"/>
        <v>0</v>
      </c>
      <c r="I239" s="19">
        <f t="shared" si="67"/>
        <v>1.275</v>
      </c>
      <c r="J239" s="19">
        <f t="shared" si="67"/>
        <v>0.17</v>
      </c>
      <c r="K239" s="19">
        <f t="shared" si="67"/>
        <v>0</v>
      </c>
      <c r="L239" s="19">
        <f t="shared" si="67"/>
        <v>0</v>
      </c>
      <c r="M239" s="19">
        <f t="shared" si="67"/>
        <v>0</v>
      </c>
      <c r="N239" s="19">
        <f t="shared" si="67"/>
        <v>0</v>
      </c>
      <c r="O239" s="19">
        <f t="shared" si="67"/>
        <v>0</v>
      </c>
      <c r="P239" s="19">
        <f t="shared" si="67"/>
        <v>0</v>
      </c>
      <c r="Q239" s="19">
        <f t="shared" si="67"/>
        <v>0</v>
      </c>
      <c r="R239" s="19">
        <f t="shared" si="67"/>
        <v>0</v>
      </c>
      <c r="S239" s="19">
        <f t="shared" si="67"/>
        <v>0</v>
      </c>
      <c r="T239" s="19">
        <f t="shared" si="67"/>
        <v>0</v>
      </c>
      <c r="U239" s="19">
        <f t="shared" si="67"/>
        <v>0</v>
      </c>
      <c r="V239" s="19">
        <f t="shared" si="67"/>
        <v>0</v>
      </c>
      <c r="W239" s="19">
        <f t="shared" si="67"/>
        <v>0</v>
      </c>
    </row>
    <row r="240" spans="1:23" ht="12.75" hidden="1">
      <c r="A240" s="41"/>
      <c r="B240" s="56" t="s">
        <v>127</v>
      </c>
      <c r="C240" s="19">
        <v>1</v>
      </c>
      <c r="D240" s="19"/>
      <c r="E240" s="19">
        <v>2</v>
      </c>
      <c r="F240" s="19"/>
      <c r="G240" s="19">
        <v>2</v>
      </c>
      <c r="H240" s="19"/>
      <c r="I240" s="19">
        <v>1.105</v>
      </c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</row>
    <row r="241" spans="1:23" ht="12.75" hidden="1">
      <c r="A241" s="41"/>
      <c r="B241" s="56" t="s">
        <v>131</v>
      </c>
      <c r="C241" s="19">
        <v>1</v>
      </c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1:23" ht="12.75" hidden="1">
      <c r="A242" s="41"/>
      <c r="B242" s="56" t="s">
        <v>137</v>
      </c>
      <c r="C242" s="19">
        <v>1</v>
      </c>
      <c r="D242" s="19"/>
      <c r="E242" s="19">
        <v>1</v>
      </c>
      <c r="F242" s="19"/>
      <c r="G242" s="19">
        <v>1</v>
      </c>
      <c r="H242" s="19"/>
      <c r="I242" s="19">
        <v>0.17</v>
      </c>
      <c r="J242" s="19">
        <v>0.17</v>
      </c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1:23" ht="12.75" hidden="1">
      <c r="A243" s="41"/>
      <c r="B243" s="56" t="s">
        <v>144</v>
      </c>
      <c r="C243" s="19">
        <v>2</v>
      </c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</row>
    <row r="244" spans="1:23" ht="12.75" hidden="1">
      <c r="A244" s="41"/>
      <c r="B244" s="56" t="s">
        <v>151</v>
      </c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</row>
    <row r="245" spans="1:23" ht="12" customHeight="1">
      <c r="A245" s="41"/>
      <c r="B245" s="56" t="s">
        <v>126</v>
      </c>
      <c r="C245" s="19">
        <f>C246+C247+C248+C249+C250</f>
        <v>7</v>
      </c>
      <c r="D245" s="19">
        <f aca="true" t="shared" si="68" ref="D245:W245">D246+D247+D248+D249+D250</f>
        <v>0</v>
      </c>
      <c r="E245" s="19">
        <f t="shared" si="68"/>
        <v>1</v>
      </c>
      <c r="F245" s="19">
        <f t="shared" si="68"/>
        <v>0</v>
      </c>
      <c r="G245" s="19">
        <f t="shared" si="68"/>
        <v>1</v>
      </c>
      <c r="H245" s="19">
        <f t="shared" si="68"/>
        <v>0</v>
      </c>
      <c r="I245" s="19">
        <f t="shared" si="68"/>
        <v>0.17</v>
      </c>
      <c r="J245" s="19">
        <f t="shared" si="68"/>
        <v>0.17</v>
      </c>
      <c r="K245" s="19">
        <f t="shared" si="68"/>
        <v>0</v>
      </c>
      <c r="L245" s="19">
        <f t="shared" si="68"/>
        <v>0</v>
      </c>
      <c r="M245" s="19">
        <f t="shared" si="68"/>
        <v>0</v>
      </c>
      <c r="N245" s="19">
        <f t="shared" si="68"/>
        <v>0</v>
      </c>
      <c r="O245" s="19">
        <f t="shared" si="68"/>
        <v>0</v>
      </c>
      <c r="P245" s="19">
        <f t="shared" si="68"/>
        <v>0</v>
      </c>
      <c r="Q245" s="19">
        <f t="shared" si="68"/>
        <v>0</v>
      </c>
      <c r="R245" s="19">
        <f t="shared" si="68"/>
        <v>0</v>
      </c>
      <c r="S245" s="19">
        <f t="shared" si="68"/>
        <v>0</v>
      </c>
      <c r="T245" s="19">
        <f t="shared" si="68"/>
        <v>0</v>
      </c>
      <c r="U245" s="19">
        <f t="shared" si="68"/>
        <v>0</v>
      </c>
      <c r="V245" s="19">
        <f t="shared" si="68"/>
        <v>0</v>
      </c>
      <c r="W245" s="19">
        <f t="shared" si="68"/>
        <v>0</v>
      </c>
    </row>
    <row r="246" spans="1:23" ht="12.75" hidden="1">
      <c r="A246" s="41"/>
      <c r="B246" s="56" t="s">
        <v>127</v>
      </c>
      <c r="C246" s="19">
        <v>1</v>
      </c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</row>
    <row r="247" spans="1:23" ht="12.75" hidden="1">
      <c r="A247" s="41"/>
      <c r="B247" s="56" t="s">
        <v>131</v>
      </c>
      <c r="C247" s="19">
        <v>3</v>
      </c>
      <c r="D247" s="19"/>
      <c r="E247" s="19">
        <v>1</v>
      </c>
      <c r="F247" s="19"/>
      <c r="G247" s="19">
        <v>1</v>
      </c>
      <c r="H247" s="19"/>
      <c r="I247" s="19">
        <v>0.17</v>
      </c>
      <c r="J247" s="19">
        <v>0.17</v>
      </c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</row>
    <row r="248" spans="1:23" ht="12.75" hidden="1">
      <c r="A248" s="41"/>
      <c r="B248" s="56" t="s">
        <v>137</v>
      </c>
      <c r="C248" s="19">
        <v>2</v>
      </c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</row>
    <row r="249" spans="1:23" ht="12.75" hidden="1">
      <c r="A249" s="41"/>
      <c r="B249" s="56" t="s">
        <v>144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</row>
    <row r="250" spans="1:23" ht="12.75" hidden="1">
      <c r="A250" s="41"/>
      <c r="B250" s="56" t="s">
        <v>151</v>
      </c>
      <c r="C250" s="19">
        <v>1</v>
      </c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</row>
    <row r="251" spans="1:23" ht="12.75">
      <c r="A251" s="19">
        <v>1910</v>
      </c>
      <c r="B251" s="44" t="s">
        <v>16</v>
      </c>
      <c r="C251" s="19">
        <f>C252+C258</f>
        <v>1</v>
      </c>
      <c r="D251" s="19">
        <f aca="true" t="shared" si="69" ref="D251:W251">D252+D258</f>
        <v>0</v>
      </c>
      <c r="E251" s="19">
        <f t="shared" si="69"/>
        <v>0</v>
      </c>
      <c r="F251" s="19">
        <f t="shared" si="69"/>
        <v>0</v>
      </c>
      <c r="G251" s="19">
        <f t="shared" si="69"/>
        <v>0</v>
      </c>
      <c r="H251" s="19">
        <f t="shared" si="69"/>
        <v>0</v>
      </c>
      <c r="I251" s="19">
        <f t="shared" si="69"/>
        <v>0</v>
      </c>
      <c r="J251" s="19">
        <f t="shared" si="69"/>
        <v>0</v>
      </c>
      <c r="K251" s="19">
        <f t="shared" si="69"/>
        <v>0</v>
      </c>
      <c r="L251" s="19">
        <f t="shared" si="69"/>
        <v>0</v>
      </c>
      <c r="M251" s="19">
        <f t="shared" si="69"/>
        <v>0</v>
      </c>
      <c r="N251" s="19">
        <f t="shared" si="69"/>
        <v>0</v>
      </c>
      <c r="O251" s="19">
        <f t="shared" si="69"/>
        <v>0</v>
      </c>
      <c r="P251" s="19">
        <f t="shared" si="69"/>
        <v>0</v>
      </c>
      <c r="Q251" s="19">
        <f t="shared" si="69"/>
        <v>0</v>
      </c>
      <c r="R251" s="19">
        <f t="shared" si="69"/>
        <v>0</v>
      </c>
      <c r="S251" s="19">
        <f t="shared" si="69"/>
        <v>0</v>
      </c>
      <c r="T251" s="19">
        <f t="shared" si="69"/>
        <v>0</v>
      </c>
      <c r="U251" s="19">
        <f t="shared" si="69"/>
        <v>0</v>
      </c>
      <c r="V251" s="19">
        <f t="shared" si="69"/>
        <v>0</v>
      </c>
      <c r="W251" s="19">
        <f t="shared" si="69"/>
        <v>0</v>
      </c>
    </row>
    <row r="252" spans="1:23" ht="12.75">
      <c r="A252" s="19"/>
      <c r="B252" s="56" t="s">
        <v>125</v>
      </c>
      <c r="C252" s="19">
        <f>C253+C254+C255+C256+C257</f>
        <v>1</v>
      </c>
      <c r="D252" s="19">
        <f aca="true" t="shared" si="70" ref="D252:W252">D253+D254+D255+D256+D257</f>
        <v>0</v>
      </c>
      <c r="E252" s="19">
        <f t="shared" si="70"/>
        <v>0</v>
      </c>
      <c r="F252" s="19">
        <f t="shared" si="70"/>
        <v>0</v>
      </c>
      <c r="G252" s="19">
        <f t="shared" si="70"/>
        <v>0</v>
      </c>
      <c r="H252" s="19">
        <f t="shared" si="70"/>
        <v>0</v>
      </c>
      <c r="I252" s="19">
        <f t="shared" si="70"/>
        <v>0</v>
      </c>
      <c r="J252" s="19">
        <f t="shared" si="70"/>
        <v>0</v>
      </c>
      <c r="K252" s="19">
        <f t="shared" si="70"/>
        <v>0</v>
      </c>
      <c r="L252" s="19">
        <f t="shared" si="70"/>
        <v>0</v>
      </c>
      <c r="M252" s="19">
        <f t="shared" si="70"/>
        <v>0</v>
      </c>
      <c r="N252" s="19">
        <f t="shared" si="70"/>
        <v>0</v>
      </c>
      <c r="O252" s="19">
        <f t="shared" si="70"/>
        <v>0</v>
      </c>
      <c r="P252" s="19">
        <f t="shared" si="70"/>
        <v>0</v>
      </c>
      <c r="Q252" s="19">
        <f t="shared" si="70"/>
        <v>0</v>
      </c>
      <c r="R252" s="19">
        <f t="shared" si="70"/>
        <v>0</v>
      </c>
      <c r="S252" s="19">
        <f t="shared" si="70"/>
        <v>0</v>
      </c>
      <c r="T252" s="19">
        <f t="shared" si="70"/>
        <v>0</v>
      </c>
      <c r="U252" s="19">
        <f t="shared" si="70"/>
        <v>0</v>
      </c>
      <c r="V252" s="19">
        <f t="shared" si="70"/>
        <v>0</v>
      </c>
      <c r="W252" s="19">
        <f t="shared" si="70"/>
        <v>0</v>
      </c>
    </row>
    <row r="253" spans="1:23" ht="12.75" hidden="1">
      <c r="A253" s="19"/>
      <c r="B253" s="56" t="s">
        <v>127</v>
      </c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</row>
    <row r="254" spans="1:23" ht="12.75" hidden="1">
      <c r="A254" s="19"/>
      <c r="B254" s="56" t="s">
        <v>131</v>
      </c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</row>
    <row r="255" spans="1:23" ht="12.75" hidden="1">
      <c r="A255" s="19"/>
      <c r="B255" s="56" t="s">
        <v>137</v>
      </c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</row>
    <row r="256" spans="1:23" ht="12.75" hidden="1">
      <c r="A256" s="19"/>
      <c r="B256" s="56" t="s">
        <v>144</v>
      </c>
      <c r="C256" s="19">
        <v>1</v>
      </c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</row>
    <row r="257" spans="1:23" ht="12.75" hidden="1">
      <c r="A257" s="19"/>
      <c r="B257" s="56" t="s">
        <v>151</v>
      </c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</row>
    <row r="258" spans="1:23" ht="12.75">
      <c r="A258" s="19"/>
      <c r="B258" s="56" t="s">
        <v>126</v>
      </c>
      <c r="C258" s="19">
        <f>C259+C260+C261+C262+C263</f>
        <v>0</v>
      </c>
      <c r="D258" s="19">
        <f aca="true" t="shared" si="71" ref="D258:W258">D259+D260+D261+D262+D263</f>
        <v>0</v>
      </c>
      <c r="E258" s="19">
        <f t="shared" si="71"/>
        <v>0</v>
      </c>
      <c r="F258" s="19">
        <f t="shared" si="71"/>
        <v>0</v>
      </c>
      <c r="G258" s="19">
        <f t="shared" si="71"/>
        <v>0</v>
      </c>
      <c r="H258" s="19">
        <f t="shared" si="71"/>
        <v>0</v>
      </c>
      <c r="I258" s="19">
        <f t="shared" si="71"/>
        <v>0</v>
      </c>
      <c r="J258" s="19">
        <f t="shared" si="71"/>
        <v>0</v>
      </c>
      <c r="K258" s="19">
        <f t="shared" si="71"/>
        <v>0</v>
      </c>
      <c r="L258" s="19">
        <f t="shared" si="71"/>
        <v>0</v>
      </c>
      <c r="M258" s="19">
        <f t="shared" si="71"/>
        <v>0</v>
      </c>
      <c r="N258" s="19">
        <f t="shared" si="71"/>
        <v>0</v>
      </c>
      <c r="O258" s="19">
        <f t="shared" si="71"/>
        <v>0</v>
      </c>
      <c r="P258" s="19">
        <f t="shared" si="71"/>
        <v>0</v>
      </c>
      <c r="Q258" s="19">
        <f t="shared" si="71"/>
        <v>0</v>
      </c>
      <c r="R258" s="19">
        <f t="shared" si="71"/>
        <v>0</v>
      </c>
      <c r="S258" s="19">
        <f t="shared" si="71"/>
        <v>0</v>
      </c>
      <c r="T258" s="19">
        <f t="shared" si="71"/>
        <v>0</v>
      </c>
      <c r="U258" s="19">
        <f t="shared" si="71"/>
        <v>0</v>
      </c>
      <c r="V258" s="19">
        <f t="shared" si="71"/>
        <v>0</v>
      </c>
      <c r="W258" s="19">
        <f t="shared" si="71"/>
        <v>0</v>
      </c>
    </row>
    <row r="259" spans="1:23" ht="12.75" hidden="1">
      <c r="A259" s="19"/>
      <c r="B259" s="56" t="s">
        <v>127</v>
      </c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</row>
    <row r="260" spans="1:23" ht="12.75" hidden="1">
      <c r="A260" s="19"/>
      <c r="B260" s="56" t="s">
        <v>131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</row>
    <row r="261" spans="1:23" ht="12.75" hidden="1">
      <c r="A261" s="19"/>
      <c r="B261" s="56" t="s">
        <v>137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</row>
    <row r="262" spans="1:23" ht="12.75" hidden="1">
      <c r="A262" s="19"/>
      <c r="B262" s="56" t="s">
        <v>144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</row>
    <row r="263" spans="1:23" ht="12.75" hidden="1">
      <c r="A263" s="19"/>
      <c r="B263" s="56" t="s">
        <v>151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</row>
    <row r="264" spans="1:23" ht="12.75">
      <c r="A264" s="41">
        <v>2000</v>
      </c>
      <c r="B264" s="43" t="s">
        <v>18</v>
      </c>
      <c r="C264" s="41">
        <f aca="true" t="shared" si="72" ref="C264:W264">C265+C271</f>
        <v>11</v>
      </c>
      <c r="D264" s="41">
        <f t="shared" si="72"/>
        <v>0</v>
      </c>
      <c r="E264" s="41">
        <f t="shared" si="72"/>
        <v>2</v>
      </c>
      <c r="F264" s="41">
        <f t="shared" si="72"/>
        <v>2</v>
      </c>
      <c r="G264" s="41">
        <f t="shared" si="72"/>
        <v>0</v>
      </c>
      <c r="H264" s="41">
        <f t="shared" si="72"/>
        <v>0</v>
      </c>
      <c r="I264" s="41">
        <f t="shared" si="72"/>
        <v>0</v>
      </c>
      <c r="J264" s="41">
        <f t="shared" si="72"/>
        <v>0</v>
      </c>
      <c r="K264" s="41">
        <f t="shared" si="72"/>
        <v>0</v>
      </c>
      <c r="L264" s="41">
        <f t="shared" si="72"/>
        <v>0</v>
      </c>
      <c r="M264" s="41">
        <f t="shared" si="72"/>
        <v>0</v>
      </c>
      <c r="N264" s="41">
        <f t="shared" si="72"/>
        <v>0</v>
      </c>
      <c r="O264" s="41">
        <f t="shared" si="72"/>
        <v>0</v>
      </c>
      <c r="P264" s="41">
        <f t="shared" si="72"/>
        <v>0.112</v>
      </c>
      <c r="Q264" s="41">
        <f t="shared" si="72"/>
        <v>0</v>
      </c>
      <c r="R264" s="41">
        <f t="shared" si="72"/>
        <v>1</v>
      </c>
      <c r="S264" s="41">
        <f t="shared" si="72"/>
        <v>0.112</v>
      </c>
      <c r="T264" s="41">
        <f t="shared" si="72"/>
        <v>0</v>
      </c>
      <c r="U264" s="41">
        <f t="shared" si="72"/>
        <v>0</v>
      </c>
      <c r="V264" s="41">
        <f t="shared" si="72"/>
        <v>0</v>
      </c>
      <c r="W264" s="41">
        <f t="shared" si="72"/>
        <v>0</v>
      </c>
    </row>
    <row r="265" spans="1:23" ht="10.5" customHeight="1">
      <c r="A265" s="41"/>
      <c r="B265" s="56" t="s">
        <v>125</v>
      </c>
      <c r="C265" s="19">
        <f>C266+C267+C268+C269+C270</f>
        <v>8</v>
      </c>
      <c r="D265" s="19">
        <f aca="true" t="shared" si="73" ref="D265:W265">D266+D267+D268+D269+D270</f>
        <v>0</v>
      </c>
      <c r="E265" s="19">
        <f t="shared" si="73"/>
        <v>1</v>
      </c>
      <c r="F265" s="19">
        <f t="shared" si="73"/>
        <v>1</v>
      </c>
      <c r="G265" s="19">
        <f t="shared" si="73"/>
        <v>0</v>
      </c>
      <c r="H265" s="19">
        <f t="shared" si="73"/>
        <v>0</v>
      </c>
      <c r="I265" s="19">
        <f t="shared" si="73"/>
        <v>0</v>
      </c>
      <c r="J265" s="19">
        <f t="shared" si="73"/>
        <v>0</v>
      </c>
      <c r="K265" s="19">
        <f t="shared" si="73"/>
        <v>0</v>
      </c>
      <c r="L265" s="19">
        <f t="shared" si="73"/>
        <v>0</v>
      </c>
      <c r="M265" s="19">
        <f t="shared" si="73"/>
        <v>0</v>
      </c>
      <c r="N265" s="19">
        <f t="shared" si="73"/>
        <v>0</v>
      </c>
      <c r="O265" s="19">
        <f t="shared" si="73"/>
        <v>0</v>
      </c>
      <c r="P265" s="19">
        <f t="shared" si="73"/>
        <v>0.112</v>
      </c>
      <c r="Q265" s="19">
        <f t="shared" si="73"/>
        <v>0</v>
      </c>
      <c r="R265" s="19">
        <f t="shared" si="73"/>
        <v>1</v>
      </c>
      <c r="S265" s="19">
        <f t="shared" si="73"/>
        <v>0.112</v>
      </c>
      <c r="T265" s="19">
        <f t="shared" si="73"/>
        <v>0</v>
      </c>
      <c r="U265" s="19">
        <f t="shared" si="73"/>
        <v>0</v>
      </c>
      <c r="V265" s="19">
        <f t="shared" si="73"/>
        <v>0</v>
      </c>
      <c r="W265" s="19">
        <f t="shared" si="73"/>
        <v>0</v>
      </c>
    </row>
    <row r="266" spans="1:23" ht="12.75" hidden="1">
      <c r="A266" s="41"/>
      <c r="B266" s="56" t="s">
        <v>127</v>
      </c>
      <c r="C266" s="19">
        <v>1</v>
      </c>
      <c r="D266" s="19"/>
      <c r="E266" s="19">
        <v>1</v>
      </c>
      <c r="F266" s="19">
        <v>1</v>
      </c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</row>
    <row r="267" spans="1:23" ht="12.75" hidden="1">
      <c r="A267" s="41"/>
      <c r="B267" s="56" t="s">
        <v>131</v>
      </c>
      <c r="C267" s="19">
        <v>3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</row>
    <row r="268" spans="1:23" ht="12.75" hidden="1">
      <c r="A268" s="41"/>
      <c r="B268" s="56" t="s">
        <v>137</v>
      </c>
      <c r="C268" s="19">
        <v>1</v>
      </c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>
        <v>0.112</v>
      </c>
      <c r="Q268" s="19"/>
      <c r="R268" s="19">
        <v>1</v>
      </c>
      <c r="S268" s="19">
        <v>0.112</v>
      </c>
      <c r="T268" s="19"/>
      <c r="U268" s="19"/>
      <c r="V268" s="19"/>
      <c r="W268" s="19"/>
    </row>
    <row r="269" spans="1:23" ht="12.75" hidden="1">
      <c r="A269" s="41"/>
      <c r="B269" s="56" t="s">
        <v>144</v>
      </c>
      <c r="C269" s="19">
        <v>2</v>
      </c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</row>
    <row r="270" spans="1:23" ht="12.75" hidden="1">
      <c r="A270" s="41"/>
      <c r="B270" s="56" t="s">
        <v>151</v>
      </c>
      <c r="C270" s="19">
        <v>1</v>
      </c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</row>
    <row r="271" spans="1:23" ht="12" customHeight="1">
      <c r="A271" s="41"/>
      <c r="B271" s="56" t="s">
        <v>126</v>
      </c>
      <c r="C271" s="19">
        <f>C272+C273+C274+C275+C276</f>
        <v>3</v>
      </c>
      <c r="D271" s="19">
        <f aca="true" t="shared" si="74" ref="D271:W271">D272+D273+D274+D275+D276</f>
        <v>0</v>
      </c>
      <c r="E271" s="19">
        <f t="shared" si="74"/>
        <v>1</v>
      </c>
      <c r="F271" s="19">
        <f t="shared" si="74"/>
        <v>1</v>
      </c>
      <c r="G271" s="19">
        <f t="shared" si="74"/>
        <v>0</v>
      </c>
      <c r="H271" s="19">
        <f t="shared" si="74"/>
        <v>0</v>
      </c>
      <c r="I271" s="19">
        <f t="shared" si="74"/>
        <v>0</v>
      </c>
      <c r="J271" s="19">
        <f t="shared" si="74"/>
        <v>0</v>
      </c>
      <c r="K271" s="19">
        <f t="shared" si="74"/>
        <v>0</v>
      </c>
      <c r="L271" s="19">
        <f t="shared" si="74"/>
        <v>0</v>
      </c>
      <c r="M271" s="19">
        <f t="shared" si="74"/>
        <v>0</v>
      </c>
      <c r="N271" s="19">
        <f t="shared" si="74"/>
        <v>0</v>
      </c>
      <c r="O271" s="19">
        <f t="shared" si="74"/>
        <v>0</v>
      </c>
      <c r="P271" s="19">
        <f t="shared" si="74"/>
        <v>0</v>
      </c>
      <c r="Q271" s="19">
        <f t="shared" si="74"/>
        <v>0</v>
      </c>
      <c r="R271" s="19">
        <f t="shared" si="74"/>
        <v>0</v>
      </c>
      <c r="S271" s="19">
        <f t="shared" si="74"/>
        <v>0</v>
      </c>
      <c r="T271" s="19">
        <f t="shared" si="74"/>
        <v>0</v>
      </c>
      <c r="U271" s="19">
        <f t="shared" si="74"/>
        <v>0</v>
      </c>
      <c r="V271" s="19">
        <f t="shared" si="74"/>
        <v>0</v>
      </c>
      <c r="W271" s="19">
        <f t="shared" si="74"/>
        <v>0</v>
      </c>
    </row>
    <row r="272" spans="1:23" ht="12.75" hidden="1">
      <c r="A272" s="41"/>
      <c r="B272" s="56" t="s">
        <v>127</v>
      </c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</row>
    <row r="273" spans="1:23" ht="12.75" hidden="1">
      <c r="A273" s="41"/>
      <c r="B273" s="56" t="s">
        <v>131</v>
      </c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</row>
    <row r="274" spans="1:23" ht="12.75" hidden="1">
      <c r="A274" s="41"/>
      <c r="B274" s="56" t="s">
        <v>137</v>
      </c>
      <c r="C274" s="19">
        <v>1</v>
      </c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</row>
    <row r="275" spans="1:23" ht="12.75" hidden="1">
      <c r="A275" s="41"/>
      <c r="B275" s="56" t="s">
        <v>144</v>
      </c>
      <c r="C275" s="19">
        <v>2</v>
      </c>
      <c r="D275" s="19"/>
      <c r="E275" s="19">
        <v>1</v>
      </c>
      <c r="F275" s="19">
        <v>1</v>
      </c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</row>
    <row r="276" spans="1:23" ht="12.75" hidden="1">
      <c r="A276" s="41"/>
      <c r="B276" s="56" t="s">
        <v>151</v>
      </c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</row>
    <row r="277" spans="1:23" s="17" customFormat="1" ht="12.75" customHeight="1">
      <c r="A277" s="41">
        <v>2100</v>
      </c>
      <c r="B277" s="46" t="s">
        <v>106</v>
      </c>
      <c r="C277" s="41">
        <f aca="true" t="shared" si="75" ref="C277:W277">C278+C284</f>
        <v>0</v>
      </c>
      <c r="D277" s="41">
        <f t="shared" si="75"/>
        <v>0</v>
      </c>
      <c r="E277" s="41">
        <f t="shared" si="75"/>
        <v>0</v>
      </c>
      <c r="F277" s="41">
        <f t="shared" si="75"/>
        <v>0</v>
      </c>
      <c r="G277" s="41">
        <f t="shared" si="75"/>
        <v>0</v>
      </c>
      <c r="H277" s="41">
        <f t="shared" si="75"/>
        <v>0</v>
      </c>
      <c r="I277" s="41">
        <f t="shared" si="75"/>
        <v>0</v>
      </c>
      <c r="J277" s="41">
        <f t="shared" si="75"/>
        <v>0</v>
      </c>
      <c r="K277" s="41">
        <f t="shared" si="75"/>
        <v>0</v>
      </c>
      <c r="L277" s="41">
        <f t="shared" si="75"/>
        <v>0</v>
      </c>
      <c r="M277" s="41">
        <f t="shared" si="75"/>
        <v>0</v>
      </c>
      <c r="N277" s="41">
        <f t="shared" si="75"/>
        <v>0</v>
      </c>
      <c r="O277" s="41">
        <f t="shared" si="75"/>
        <v>0</v>
      </c>
      <c r="P277" s="41">
        <f t="shared" si="75"/>
        <v>0</v>
      </c>
      <c r="Q277" s="41">
        <f t="shared" si="75"/>
        <v>0</v>
      </c>
      <c r="R277" s="41">
        <f t="shared" si="75"/>
        <v>0</v>
      </c>
      <c r="S277" s="41">
        <f t="shared" si="75"/>
        <v>0</v>
      </c>
      <c r="T277" s="41">
        <f t="shared" si="75"/>
        <v>0</v>
      </c>
      <c r="U277" s="41">
        <f t="shared" si="75"/>
        <v>0</v>
      </c>
      <c r="V277" s="41">
        <f t="shared" si="75"/>
        <v>0</v>
      </c>
      <c r="W277" s="41">
        <f t="shared" si="75"/>
        <v>0</v>
      </c>
    </row>
    <row r="278" spans="1:23" ht="11.25" customHeight="1">
      <c r="A278" s="19"/>
      <c r="B278" s="56" t="s">
        <v>125</v>
      </c>
      <c r="C278" s="50">
        <f>C279+C280+C281+C282+C283</f>
        <v>0</v>
      </c>
      <c r="D278" s="50">
        <f aca="true" t="shared" si="76" ref="D278:W278">D279+D280+D281+D282+D283</f>
        <v>0</v>
      </c>
      <c r="E278" s="50">
        <f t="shared" si="76"/>
        <v>0</v>
      </c>
      <c r="F278" s="50">
        <f t="shared" si="76"/>
        <v>0</v>
      </c>
      <c r="G278" s="50">
        <f t="shared" si="76"/>
        <v>0</v>
      </c>
      <c r="H278" s="50">
        <f t="shared" si="76"/>
        <v>0</v>
      </c>
      <c r="I278" s="50">
        <f t="shared" si="76"/>
        <v>0</v>
      </c>
      <c r="J278" s="50">
        <f t="shared" si="76"/>
        <v>0</v>
      </c>
      <c r="K278" s="50">
        <f t="shared" si="76"/>
        <v>0</v>
      </c>
      <c r="L278" s="50">
        <f t="shared" si="76"/>
        <v>0</v>
      </c>
      <c r="M278" s="50">
        <f t="shared" si="76"/>
        <v>0</v>
      </c>
      <c r="N278" s="50">
        <f t="shared" si="76"/>
        <v>0</v>
      </c>
      <c r="O278" s="50">
        <f t="shared" si="76"/>
        <v>0</v>
      </c>
      <c r="P278" s="50">
        <f t="shared" si="76"/>
        <v>0</v>
      </c>
      <c r="Q278" s="50">
        <f t="shared" si="76"/>
        <v>0</v>
      </c>
      <c r="R278" s="50">
        <f t="shared" si="76"/>
        <v>0</v>
      </c>
      <c r="S278" s="50">
        <f t="shared" si="76"/>
        <v>0</v>
      </c>
      <c r="T278" s="50">
        <f t="shared" si="76"/>
        <v>0</v>
      </c>
      <c r="U278" s="50">
        <f t="shared" si="76"/>
        <v>0</v>
      </c>
      <c r="V278" s="50">
        <f t="shared" si="76"/>
        <v>0</v>
      </c>
      <c r="W278" s="50">
        <f t="shared" si="76"/>
        <v>0</v>
      </c>
    </row>
    <row r="279" spans="1:23" ht="12.75" hidden="1">
      <c r="A279" s="19"/>
      <c r="B279" s="56" t="s">
        <v>127</v>
      </c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</row>
    <row r="280" spans="1:23" ht="12.75" hidden="1">
      <c r="A280" s="19"/>
      <c r="B280" s="56" t="s">
        <v>131</v>
      </c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</row>
    <row r="281" spans="1:23" ht="12.75" hidden="1">
      <c r="A281" s="19"/>
      <c r="B281" s="56" t="s">
        <v>137</v>
      </c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</row>
    <row r="282" spans="1:23" ht="12.75" hidden="1">
      <c r="A282" s="19"/>
      <c r="B282" s="56" t="s">
        <v>144</v>
      </c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</row>
    <row r="283" spans="1:23" ht="12.75" hidden="1">
      <c r="A283" s="19"/>
      <c r="B283" s="56" t="s">
        <v>151</v>
      </c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</row>
    <row r="284" spans="1:23" ht="11.25" customHeight="1">
      <c r="A284" s="19"/>
      <c r="B284" s="56" t="s">
        <v>126</v>
      </c>
      <c r="C284" s="50">
        <f>C285+C286+C287+C288+C289</f>
        <v>0</v>
      </c>
      <c r="D284" s="50">
        <f aca="true" t="shared" si="77" ref="D284:W284">D285+D286+D287+D288+D289</f>
        <v>0</v>
      </c>
      <c r="E284" s="50">
        <f t="shared" si="77"/>
        <v>0</v>
      </c>
      <c r="F284" s="50">
        <f t="shared" si="77"/>
        <v>0</v>
      </c>
      <c r="G284" s="50">
        <f t="shared" si="77"/>
        <v>0</v>
      </c>
      <c r="H284" s="50">
        <f t="shared" si="77"/>
        <v>0</v>
      </c>
      <c r="I284" s="50">
        <f t="shared" si="77"/>
        <v>0</v>
      </c>
      <c r="J284" s="50">
        <f t="shared" si="77"/>
        <v>0</v>
      </c>
      <c r="K284" s="50">
        <f t="shared" si="77"/>
        <v>0</v>
      </c>
      <c r="L284" s="50">
        <f t="shared" si="77"/>
        <v>0</v>
      </c>
      <c r="M284" s="50">
        <f t="shared" si="77"/>
        <v>0</v>
      </c>
      <c r="N284" s="50">
        <f t="shared" si="77"/>
        <v>0</v>
      </c>
      <c r="O284" s="50">
        <f t="shared" si="77"/>
        <v>0</v>
      </c>
      <c r="P284" s="50">
        <f t="shared" si="77"/>
        <v>0</v>
      </c>
      <c r="Q284" s="50">
        <f t="shared" si="77"/>
        <v>0</v>
      </c>
      <c r="R284" s="50">
        <f t="shared" si="77"/>
        <v>0</v>
      </c>
      <c r="S284" s="50">
        <f t="shared" si="77"/>
        <v>0</v>
      </c>
      <c r="T284" s="50">
        <f t="shared" si="77"/>
        <v>0</v>
      </c>
      <c r="U284" s="50">
        <f t="shared" si="77"/>
        <v>0</v>
      </c>
      <c r="V284" s="50">
        <f t="shared" si="77"/>
        <v>0</v>
      </c>
      <c r="W284" s="50">
        <f t="shared" si="77"/>
        <v>0</v>
      </c>
    </row>
    <row r="285" spans="1:23" ht="12.75" hidden="1">
      <c r="A285" s="19"/>
      <c r="B285" s="56" t="s">
        <v>127</v>
      </c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</row>
    <row r="286" spans="1:23" ht="12.75" hidden="1">
      <c r="A286" s="19"/>
      <c r="B286" s="61" t="s">
        <v>131</v>
      </c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ht="12.75" hidden="1">
      <c r="A287" s="19"/>
      <c r="B287" s="61" t="s">
        <v>137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ht="12.75" hidden="1">
      <c r="A288" s="19"/>
      <c r="B288" s="61" t="s">
        <v>144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ht="12.75" hidden="1">
      <c r="A289" s="19"/>
      <c r="B289" s="61" t="s">
        <v>151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1" ht="12.75">
      <c r="B291" s="3" t="s">
        <v>148</v>
      </c>
    </row>
    <row r="292" ht="12.75">
      <c r="B292" s="3" t="s">
        <v>149</v>
      </c>
    </row>
  </sheetData>
  <sheetProtection/>
  <mergeCells count="29">
    <mergeCell ref="V6:V7"/>
    <mergeCell ref="W6:W7"/>
    <mergeCell ref="P6:P7"/>
    <mergeCell ref="Q6:Q7"/>
    <mergeCell ref="R6:S6"/>
    <mergeCell ref="T6:U6"/>
    <mergeCell ref="P5:Q5"/>
    <mergeCell ref="R5:U5"/>
    <mergeCell ref="V5:W5"/>
    <mergeCell ref="C6:C7"/>
    <mergeCell ref="D6:D7"/>
    <mergeCell ref="E6:E7"/>
    <mergeCell ref="F6:F7"/>
    <mergeCell ref="G6:G7"/>
    <mergeCell ref="H6:H7"/>
    <mergeCell ref="I6:I7"/>
    <mergeCell ref="K5:N5"/>
    <mergeCell ref="O5:O7"/>
    <mergeCell ref="J6:J7"/>
    <mergeCell ref="K6:K7"/>
    <mergeCell ref="L6:L7"/>
    <mergeCell ref="M6:M7"/>
    <mergeCell ref="N6:N7"/>
    <mergeCell ref="G5:H5"/>
    <mergeCell ref="I5:J5"/>
    <mergeCell ref="A5:A7"/>
    <mergeCell ref="B5:B7"/>
    <mergeCell ref="C5:D5"/>
    <mergeCell ref="E5:F5"/>
  </mergeCells>
  <printOptions/>
  <pageMargins left="0.1968503937007874" right="0" top="0.5905511811023623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2"/>
  <sheetViews>
    <sheetView zoomScale="130" zoomScaleNormal="130" zoomScaleSheetLayoutView="119" workbookViewId="0" topLeftCell="A1">
      <selection activeCell="A21" sqref="A21:IV21"/>
    </sheetView>
  </sheetViews>
  <sheetFormatPr defaultColWidth="9.00390625" defaultRowHeight="12.75"/>
  <cols>
    <col min="1" max="1" width="5.25390625" style="2" customWidth="1"/>
    <col min="2" max="2" width="28.25390625" style="3" customWidth="1"/>
    <col min="3" max="3" width="4.625" style="1" customWidth="1"/>
    <col min="4" max="4" width="3.75390625" style="1" customWidth="1"/>
    <col min="5" max="5" width="5.00390625" style="1" customWidth="1"/>
    <col min="6" max="6" width="3.75390625" style="1" customWidth="1"/>
    <col min="7" max="7" width="6.25390625" style="1" customWidth="1"/>
    <col min="8" max="8" width="3.75390625" style="1" customWidth="1"/>
    <col min="9" max="9" width="6.75390625" style="1" customWidth="1"/>
    <col min="10" max="10" width="6.625" style="1" customWidth="1"/>
    <col min="11" max="15" width="3.75390625" style="1" customWidth="1"/>
    <col min="16" max="16" width="10.00390625" style="1" customWidth="1"/>
    <col min="17" max="17" width="10.125" style="1" customWidth="1"/>
    <col min="18" max="18" width="3.75390625" style="1" customWidth="1"/>
    <col min="19" max="19" width="9.25390625" style="1" customWidth="1"/>
    <col min="20" max="20" width="3.75390625" style="1" customWidth="1"/>
    <col min="21" max="21" width="10.00390625" style="1" customWidth="1"/>
    <col min="22" max="23" width="3.75390625" style="1" customWidth="1"/>
    <col min="24" max="16384" width="9.125" style="1" customWidth="1"/>
  </cols>
  <sheetData>
    <row r="1" ht="12.75">
      <c r="U1" s="1" t="s">
        <v>124</v>
      </c>
    </row>
    <row r="2" ht="12.75">
      <c r="A2" s="11" t="s">
        <v>103</v>
      </c>
    </row>
    <row r="3" ht="12.75">
      <c r="A3" s="12" t="s">
        <v>150</v>
      </c>
    </row>
    <row r="4" ht="7.5" customHeight="1">
      <c r="A4" s="12"/>
    </row>
    <row r="5" spans="1:23" ht="39" customHeight="1">
      <c r="A5" s="86" t="s">
        <v>48</v>
      </c>
      <c r="B5" s="85" t="s">
        <v>47</v>
      </c>
      <c r="C5" s="91" t="s">
        <v>39</v>
      </c>
      <c r="D5" s="91"/>
      <c r="E5" s="91" t="s">
        <v>40</v>
      </c>
      <c r="F5" s="91"/>
      <c r="G5" s="92" t="s">
        <v>41</v>
      </c>
      <c r="H5" s="92"/>
      <c r="I5" s="91" t="s">
        <v>42</v>
      </c>
      <c r="J5" s="91"/>
      <c r="K5" s="91" t="s">
        <v>43</v>
      </c>
      <c r="L5" s="91"/>
      <c r="M5" s="91"/>
      <c r="N5" s="91"/>
      <c r="O5" s="95" t="s">
        <v>32</v>
      </c>
      <c r="P5" s="92" t="s">
        <v>44</v>
      </c>
      <c r="Q5" s="92"/>
      <c r="R5" s="91" t="s">
        <v>45</v>
      </c>
      <c r="S5" s="91"/>
      <c r="T5" s="91"/>
      <c r="U5" s="91"/>
      <c r="V5" s="93" t="s">
        <v>46</v>
      </c>
      <c r="W5" s="93"/>
    </row>
    <row r="6" spans="1:23" ht="14.25" customHeight="1">
      <c r="A6" s="86"/>
      <c r="B6" s="85"/>
      <c r="C6" s="87" t="s">
        <v>23</v>
      </c>
      <c r="D6" s="81" t="s">
        <v>24</v>
      </c>
      <c r="E6" s="87" t="s">
        <v>25</v>
      </c>
      <c r="F6" s="81" t="s">
        <v>26</v>
      </c>
      <c r="G6" s="79" t="s">
        <v>23</v>
      </c>
      <c r="H6" s="81" t="s">
        <v>27</v>
      </c>
      <c r="I6" s="87" t="s">
        <v>28</v>
      </c>
      <c r="J6" s="87" t="s">
        <v>29</v>
      </c>
      <c r="K6" s="79" t="s">
        <v>23</v>
      </c>
      <c r="L6" s="81" t="s">
        <v>30</v>
      </c>
      <c r="M6" s="81" t="s">
        <v>104</v>
      </c>
      <c r="N6" s="81" t="s">
        <v>31</v>
      </c>
      <c r="O6" s="96"/>
      <c r="P6" s="79" t="s">
        <v>23</v>
      </c>
      <c r="Q6" s="83" t="s">
        <v>33</v>
      </c>
      <c r="R6" s="94" t="s">
        <v>36</v>
      </c>
      <c r="S6" s="94"/>
      <c r="T6" s="94" t="s">
        <v>29</v>
      </c>
      <c r="U6" s="94"/>
      <c r="V6" s="81" t="s">
        <v>37</v>
      </c>
      <c r="W6" s="89" t="s">
        <v>38</v>
      </c>
    </row>
    <row r="7" spans="1:23" ht="33.75" customHeight="1">
      <c r="A7" s="86"/>
      <c r="B7" s="85"/>
      <c r="C7" s="84"/>
      <c r="D7" s="82"/>
      <c r="E7" s="84"/>
      <c r="F7" s="82"/>
      <c r="G7" s="80"/>
      <c r="H7" s="82"/>
      <c r="I7" s="88"/>
      <c r="J7" s="88"/>
      <c r="K7" s="80"/>
      <c r="L7" s="82"/>
      <c r="M7" s="82"/>
      <c r="N7" s="82"/>
      <c r="O7" s="96"/>
      <c r="P7" s="80"/>
      <c r="Q7" s="84"/>
      <c r="R7" s="37" t="s">
        <v>34</v>
      </c>
      <c r="S7" s="37" t="s">
        <v>35</v>
      </c>
      <c r="T7" s="37" t="s">
        <v>34</v>
      </c>
      <c r="U7" s="37" t="s">
        <v>35</v>
      </c>
      <c r="V7" s="82"/>
      <c r="W7" s="90"/>
    </row>
    <row r="8" spans="1:23" s="4" customFormat="1" ht="11.25">
      <c r="A8" s="38">
        <v>1</v>
      </c>
      <c r="B8" s="39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  <c r="Q8" s="40">
        <v>17</v>
      </c>
      <c r="R8" s="40">
        <v>18</v>
      </c>
      <c r="S8" s="40">
        <v>19</v>
      </c>
      <c r="T8" s="40">
        <v>20</v>
      </c>
      <c r="U8" s="40">
        <v>21</v>
      </c>
      <c r="V8" s="40">
        <v>22</v>
      </c>
      <c r="W8" s="40">
        <v>23</v>
      </c>
    </row>
    <row r="9" spans="1:23" ht="24.75">
      <c r="A9" s="41">
        <v>1000</v>
      </c>
      <c r="B9" s="42" t="s">
        <v>107</v>
      </c>
      <c r="C9" s="41">
        <f aca="true" t="shared" si="0" ref="C9:W9">C22+C53+C94+C107+C120+C133+C186+C212+C238+C264+C277</f>
        <v>156</v>
      </c>
      <c r="D9" s="41">
        <f t="shared" si="0"/>
        <v>0</v>
      </c>
      <c r="E9" s="41">
        <f t="shared" si="0"/>
        <v>85</v>
      </c>
      <c r="F9" s="41">
        <f t="shared" si="0"/>
        <v>13</v>
      </c>
      <c r="G9" s="41">
        <f t="shared" si="0"/>
        <v>72</v>
      </c>
      <c r="H9" s="41">
        <f t="shared" si="0"/>
        <v>0</v>
      </c>
      <c r="I9" s="51">
        <f t="shared" si="0"/>
        <v>9.418</v>
      </c>
      <c r="J9" s="41">
        <f t="shared" si="0"/>
        <v>11.560000000000002</v>
      </c>
      <c r="K9" s="41">
        <f t="shared" si="0"/>
        <v>2</v>
      </c>
      <c r="L9" s="41">
        <f t="shared" si="0"/>
        <v>0</v>
      </c>
      <c r="M9" s="41">
        <f t="shared" si="0"/>
        <v>2</v>
      </c>
      <c r="N9" s="41">
        <f t="shared" si="0"/>
        <v>1</v>
      </c>
      <c r="O9" s="41">
        <f t="shared" si="0"/>
        <v>1</v>
      </c>
      <c r="P9" s="41">
        <f t="shared" si="0"/>
        <v>42712.456999999995</v>
      </c>
      <c r="Q9" s="41">
        <f t="shared" si="0"/>
        <v>41440.128</v>
      </c>
      <c r="R9" s="41">
        <f t="shared" si="0"/>
        <v>5</v>
      </c>
      <c r="S9" s="41">
        <f t="shared" si="0"/>
        <v>1272.329</v>
      </c>
      <c r="T9" s="41">
        <f t="shared" si="0"/>
        <v>2</v>
      </c>
      <c r="U9" s="41">
        <f t="shared" si="0"/>
        <v>246.783</v>
      </c>
      <c r="V9" s="41">
        <f t="shared" si="0"/>
        <v>0</v>
      </c>
      <c r="W9" s="41">
        <f t="shared" si="0"/>
        <v>0</v>
      </c>
    </row>
    <row r="10" spans="1:23" ht="12.75">
      <c r="A10" s="41"/>
      <c r="B10" s="56" t="s">
        <v>125</v>
      </c>
      <c r="C10" s="19">
        <f>C11+C12+C13+C15</f>
        <v>27</v>
      </c>
      <c r="D10" s="19">
        <f aca="true" t="shared" si="1" ref="D10:W10">D11+D12+D13+D15</f>
        <v>0</v>
      </c>
      <c r="E10" s="19">
        <f t="shared" si="1"/>
        <v>8</v>
      </c>
      <c r="F10" s="19">
        <f t="shared" si="1"/>
        <v>0</v>
      </c>
      <c r="G10" s="19">
        <f t="shared" si="1"/>
        <v>8</v>
      </c>
      <c r="H10" s="19">
        <f t="shared" si="1"/>
        <v>0</v>
      </c>
      <c r="I10" s="19">
        <f t="shared" si="1"/>
        <v>1.683</v>
      </c>
      <c r="J10" s="19">
        <f t="shared" si="1"/>
        <v>0.085</v>
      </c>
      <c r="K10" s="19">
        <f t="shared" si="1"/>
        <v>1</v>
      </c>
      <c r="L10" s="19">
        <f t="shared" si="1"/>
        <v>0</v>
      </c>
      <c r="M10" s="19">
        <f t="shared" si="1"/>
        <v>1</v>
      </c>
      <c r="N10" s="19">
        <f t="shared" si="1"/>
        <v>0</v>
      </c>
      <c r="O10" s="19">
        <f t="shared" si="1"/>
        <v>0</v>
      </c>
      <c r="P10" s="19">
        <f t="shared" si="1"/>
        <v>1034.635</v>
      </c>
      <c r="Q10" s="19">
        <f t="shared" si="1"/>
        <v>0</v>
      </c>
      <c r="R10" s="19">
        <f t="shared" si="1"/>
        <v>4</v>
      </c>
      <c r="S10" s="19">
        <f t="shared" si="1"/>
        <v>1034.635</v>
      </c>
      <c r="T10" s="19">
        <f t="shared" si="1"/>
        <v>1</v>
      </c>
      <c r="U10" s="19">
        <f t="shared" si="1"/>
        <v>9.089</v>
      </c>
      <c r="V10" s="19">
        <f t="shared" si="1"/>
        <v>0</v>
      </c>
      <c r="W10" s="19">
        <f t="shared" si="1"/>
        <v>0</v>
      </c>
    </row>
    <row r="11" spans="1:23" ht="12.75" hidden="1">
      <c r="A11" s="41"/>
      <c r="B11" s="56" t="s">
        <v>127</v>
      </c>
      <c r="C11" s="19">
        <f aca="true" t="shared" si="2" ref="C11:W11">C25+C41+C57+C70+C83+C96+C109+C122+C136+C149+C162+C175+C188+C214+C240+C266+C279</f>
        <v>1</v>
      </c>
      <c r="D11" s="19">
        <f t="shared" si="2"/>
        <v>0</v>
      </c>
      <c r="E11" s="19">
        <f t="shared" si="2"/>
        <v>0</v>
      </c>
      <c r="F11" s="19">
        <f t="shared" si="2"/>
        <v>0</v>
      </c>
      <c r="G11" s="19">
        <f t="shared" si="2"/>
        <v>0</v>
      </c>
      <c r="H11" s="19">
        <f t="shared" si="2"/>
        <v>0</v>
      </c>
      <c r="I11" s="19">
        <f t="shared" si="2"/>
        <v>0</v>
      </c>
      <c r="J11" s="19">
        <f t="shared" si="2"/>
        <v>0</v>
      </c>
      <c r="K11" s="19">
        <f t="shared" si="2"/>
        <v>0</v>
      </c>
      <c r="L11" s="19">
        <f t="shared" si="2"/>
        <v>0</v>
      </c>
      <c r="M11" s="19">
        <f t="shared" si="2"/>
        <v>0</v>
      </c>
      <c r="N11" s="19">
        <f t="shared" si="2"/>
        <v>0</v>
      </c>
      <c r="O11" s="19">
        <f t="shared" si="2"/>
        <v>0</v>
      </c>
      <c r="P11" s="19">
        <f t="shared" si="2"/>
        <v>0</v>
      </c>
      <c r="Q11" s="19">
        <f t="shared" si="2"/>
        <v>0</v>
      </c>
      <c r="R11" s="19">
        <f t="shared" si="2"/>
        <v>0</v>
      </c>
      <c r="S11" s="19">
        <f t="shared" si="2"/>
        <v>0</v>
      </c>
      <c r="T11" s="19">
        <f t="shared" si="2"/>
        <v>0</v>
      </c>
      <c r="U11" s="19">
        <f t="shared" si="2"/>
        <v>0</v>
      </c>
      <c r="V11" s="19">
        <f t="shared" si="2"/>
        <v>0</v>
      </c>
      <c r="W11" s="19">
        <f t="shared" si="2"/>
        <v>0</v>
      </c>
    </row>
    <row r="12" spans="1:23" ht="12.75" hidden="1">
      <c r="A12" s="41"/>
      <c r="B12" s="56" t="s">
        <v>131</v>
      </c>
      <c r="C12" s="19">
        <f aca="true" t="shared" si="3" ref="C12:W12">C26+C42+C58+C71+C84+C97+C110+C123+C137+C150+C163+C176+C189+C215+C241+C267+C280</f>
        <v>4</v>
      </c>
      <c r="D12" s="19">
        <f t="shared" si="3"/>
        <v>0</v>
      </c>
      <c r="E12" s="19">
        <f t="shared" si="3"/>
        <v>1</v>
      </c>
      <c r="F12" s="19">
        <f t="shared" si="3"/>
        <v>0</v>
      </c>
      <c r="G12" s="19">
        <f t="shared" si="3"/>
        <v>1</v>
      </c>
      <c r="H12" s="19">
        <f t="shared" si="3"/>
        <v>0</v>
      </c>
      <c r="I12" s="19">
        <f t="shared" si="3"/>
        <v>0.085</v>
      </c>
      <c r="J12" s="19">
        <f t="shared" si="3"/>
        <v>0.085</v>
      </c>
      <c r="K12" s="19">
        <f t="shared" si="3"/>
        <v>1</v>
      </c>
      <c r="L12" s="19">
        <f t="shared" si="3"/>
        <v>0</v>
      </c>
      <c r="M12" s="19">
        <f t="shared" si="3"/>
        <v>1</v>
      </c>
      <c r="N12" s="19">
        <f t="shared" si="3"/>
        <v>0</v>
      </c>
      <c r="O12" s="19">
        <f t="shared" si="3"/>
        <v>0</v>
      </c>
      <c r="P12" s="19">
        <f t="shared" si="3"/>
        <v>1034.635</v>
      </c>
      <c r="Q12" s="19">
        <f t="shared" si="3"/>
        <v>0</v>
      </c>
      <c r="R12" s="19">
        <f t="shared" si="3"/>
        <v>4</v>
      </c>
      <c r="S12" s="19">
        <f t="shared" si="3"/>
        <v>1034.635</v>
      </c>
      <c r="T12" s="19">
        <f t="shared" si="3"/>
        <v>1</v>
      </c>
      <c r="U12" s="19">
        <f t="shared" si="3"/>
        <v>9.089</v>
      </c>
      <c r="V12" s="19">
        <f t="shared" si="3"/>
        <v>0</v>
      </c>
      <c r="W12" s="19">
        <f t="shared" si="3"/>
        <v>0</v>
      </c>
    </row>
    <row r="13" spans="1:23" ht="12.75" hidden="1">
      <c r="A13" s="41"/>
      <c r="B13" s="56" t="s">
        <v>137</v>
      </c>
      <c r="C13" s="19">
        <f aca="true" t="shared" si="4" ref="C13:W13">C27+C43+C59+C72+C85+C98+C111+C124+C138+C151+C164+C177+C190+C216+C242+C268+C281</f>
        <v>9</v>
      </c>
      <c r="D13" s="19">
        <f t="shared" si="4"/>
        <v>0</v>
      </c>
      <c r="E13" s="19">
        <f t="shared" si="4"/>
        <v>3</v>
      </c>
      <c r="F13" s="19">
        <f t="shared" si="4"/>
        <v>0</v>
      </c>
      <c r="G13" s="19">
        <f t="shared" si="4"/>
        <v>3</v>
      </c>
      <c r="H13" s="19">
        <f t="shared" si="4"/>
        <v>0</v>
      </c>
      <c r="I13" s="19">
        <f t="shared" si="4"/>
        <v>0.255</v>
      </c>
      <c r="J13" s="19">
        <f t="shared" si="4"/>
        <v>0</v>
      </c>
      <c r="K13" s="19">
        <f t="shared" si="4"/>
        <v>0</v>
      </c>
      <c r="L13" s="19">
        <f t="shared" si="4"/>
        <v>0</v>
      </c>
      <c r="M13" s="19">
        <f t="shared" si="4"/>
        <v>0</v>
      </c>
      <c r="N13" s="19">
        <f t="shared" si="4"/>
        <v>0</v>
      </c>
      <c r="O13" s="19">
        <f t="shared" si="4"/>
        <v>0</v>
      </c>
      <c r="P13" s="19">
        <f t="shared" si="4"/>
        <v>0</v>
      </c>
      <c r="Q13" s="19">
        <f t="shared" si="4"/>
        <v>0</v>
      </c>
      <c r="R13" s="19">
        <f t="shared" si="4"/>
        <v>0</v>
      </c>
      <c r="S13" s="19">
        <f t="shared" si="4"/>
        <v>0</v>
      </c>
      <c r="T13" s="19">
        <f t="shared" si="4"/>
        <v>0</v>
      </c>
      <c r="U13" s="19">
        <f t="shared" si="4"/>
        <v>0</v>
      </c>
      <c r="V13" s="19">
        <f t="shared" si="4"/>
        <v>0</v>
      </c>
      <c r="W13" s="19">
        <f t="shared" si="4"/>
        <v>0</v>
      </c>
    </row>
    <row r="14" spans="1:23" ht="12.75" hidden="1">
      <c r="A14" s="41"/>
      <c r="B14" s="56" t="s">
        <v>144</v>
      </c>
      <c r="C14" s="19">
        <f>C28+C44+C60+C73+C86+C99+C112+C125+C139+C152+C165+C178+C191+C217+C243+C269+C282</f>
        <v>9</v>
      </c>
      <c r="D14" s="19">
        <f aca="true" t="shared" si="5" ref="D14:W14">D28+D44+D60+D73+D86+D99+D112+D125+D139+D152+D165+D178+D191+D217+D243+D269+D282</f>
        <v>0</v>
      </c>
      <c r="E14" s="19">
        <f t="shared" si="5"/>
        <v>0</v>
      </c>
      <c r="F14" s="19">
        <f t="shared" si="5"/>
        <v>0</v>
      </c>
      <c r="G14" s="19">
        <f t="shared" si="5"/>
        <v>0</v>
      </c>
      <c r="H14" s="19">
        <f t="shared" si="5"/>
        <v>0</v>
      </c>
      <c r="I14" s="19">
        <f t="shared" si="5"/>
        <v>0</v>
      </c>
      <c r="J14" s="19">
        <f t="shared" si="5"/>
        <v>0.255</v>
      </c>
      <c r="K14" s="19">
        <f t="shared" si="5"/>
        <v>0</v>
      </c>
      <c r="L14" s="19">
        <f t="shared" si="5"/>
        <v>0</v>
      </c>
      <c r="M14" s="19">
        <f t="shared" si="5"/>
        <v>0</v>
      </c>
      <c r="N14" s="19">
        <f t="shared" si="5"/>
        <v>0</v>
      </c>
      <c r="O14" s="19">
        <f t="shared" si="5"/>
        <v>0</v>
      </c>
      <c r="P14" s="19">
        <f t="shared" si="5"/>
        <v>0</v>
      </c>
      <c r="Q14" s="19">
        <f t="shared" si="5"/>
        <v>0</v>
      </c>
      <c r="R14" s="19">
        <f t="shared" si="5"/>
        <v>0</v>
      </c>
      <c r="S14" s="19">
        <f t="shared" si="5"/>
        <v>0</v>
      </c>
      <c r="T14" s="19">
        <f t="shared" si="5"/>
        <v>0</v>
      </c>
      <c r="U14" s="19">
        <f t="shared" si="5"/>
        <v>0</v>
      </c>
      <c r="V14" s="19">
        <f t="shared" si="5"/>
        <v>0</v>
      </c>
      <c r="W14" s="19">
        <f t="shared" si="5"/>
        <v>0</v>
      </c>
    </row>
    <row r="15" spans="1:23" ht="12.75" hidden="1">
      <c r="A15" s="41"/>
      <c r="B15" s="56" t="s">
        <v>151</v>
      </c>
      <c r="C15" s="19">
        <f>C29+C45+C61+C74+C87+C100+C113+C126+C140+C153+C166+C179+C192+C218+C244+C270+C283</f>
        <v>13</v>
      </c>
      <c r="D15" s="19">
        <f aca="true" t="shared" si="6" ref="D15:W15">D29+D45+D61+D74+D87+D100+D113+D126+D140+D153+D166+D179+D192+D218+D244+D270+D283</f>
        <v>0</v>
      </c>
      <c r="E15" s="19">
        <f t="shared" si="6"/>
        <v>4</v>
      </c>
      <c r="F15" s="19">
        <f t="shared" si="6"/>
        <v>0</v>
      </c>
      <c r="G15" s="19">
        <f t="shared" si="6"/>
        <v>4</v>
      </c>
      <c r="H15" s="19">
        <f t="shared" si="6"/>
        <v>0</v>
      </c>
      <c r="I15" s="19">
        <f t="shared" si="6"/>
        <v>1.343</v>
      </c>
      <c r="J15" s="19">
        <f t="shared" si="6"/>
        <v>0</v>
      </c>
      <c r="K15" s="19">
        <f t="shared" si="6"/>
        <v>0</v>
      </c>
      <c r="L15" s="19">
        <f t="shared" si="6"/>
        <v>0</v>
      </c>
      <c r="M15" s="19">
        <f t="shared" si="6"/>
        <v>0</v>
      </c>
      <c r="N15" s="19">
        <f t="shared" si="6"/>
        <v>0</v>
      </c>
      <c r="O15" s="19">
        <f t="shared" si="6"/>
        <v>0</v>
      </c>
      <c r="P15" s="19">
        <f t="shared" si="6"/>
        <v>0</v>
      </c>
      <c r="Q15" s="19">
        <f t="shared" si="6"/>
        <v>0</v>
      </c>
      <c r="R15" s="19">
        <f t="shared" si="6"/>
        <v>0</v>
      </c>
      <c r="S15" s="19">
        <f t="shared" si="6"/>
        <v>0</v>
      </c>
      <c r="T15" s="19">
        <f t="shared" si="6"/>
        <v>0</v>
      </c>
      <c r="U15" s="19">
        <f t="shared" si="6"/>
        <v>0</v>
      </c>
      <c r="V15" s="19">
        <f t="shared" si="6"/>
        <v>0</v>
      </c>
      <c r="W15" s="19">
        <f t="shared" si="6"/>
        <v>0</v>
      </c>
    </row>
    <row r="16" spans="1:23" ht="12.75">
      <c r="A16" s="41"/>
      <c r="B16" s="56" t="s">
        <v>126</v>
      </c>
      <c r="C16" s="19">
        <f>C17+C18+C19+C21</f>
        <v>100</v>
      </c>
      <c r="D16" s="19">
        <f aca="true" t="shared" si="7" ref="D16:W16">D17+D18+D19+D21</f>
        <v>0</v>
      </c>
      <c r="E16" s="19">
        <f t="shared" si="7"/>
        <v>64</v>
      </c>
      <c r="F16" s="19">
        <f t="shared" si="7"/>
        <v>11</v>
      </c>
      <c r="G16" s="19">
        <f t="shared" si="7"/>
        <v>53</v>
      </c>
      <c r="H16" s="19">
        <f t="shared" si="7"/>
        <v>0</v>
      </c>
      <c r="I16" s="19">
        <f t="shared" si="7"/>
        <v>6.579</v>
      </c>
      <c r="J16" s="19">
        <f t="shared" si="7"/>
        <v>9.248</v>
      </c>
      <c r="K16" s="19">
        <f t="shared" si="7"/>
        <v>1</v>
      </c>
      <c r="L16" s="19">
        <f t="shared" si="7"/>
        <v>0</v>
      </c>
      <c r="M16" s="19">
        <f t="shared" si="7"/>
        <v>1</v>
      </c>
      <c r="N16" s="19">
        <f t="shared" si="7"/>
        <v>1</v>
      </c>
      <c r="O16" s="19">
        <f t="shared" si="7"/>
        <v>1</v>
      </c>
      <c r="P16" s="19">
        <f t="shared" si="7"/>
        <v>41440.128</v>
      </c>
      <c r="Q16" s="19">
        <f t="shared" si="7"/>
        <v>41440.128</v>
      </c>
      <c r="R16" s="19">
        <f t="shared" si="7"/>
        <v>0</v>
      </c>
      <c r="S16" s="19">
        <f t="shared" si="7"/>
        <v>0</v>
      </c>
      <c r="T16" s="19">
        <f t="shared" si="7"/>
        <v>0</v>
      </c>
      <c r="U16" s="19">
        <f t="shared" si="7"/>
        <v>0</v>
      </c>
      <c r="V16" s="19">
        <f t="shared" si="7"/>
        <v>0</v>
      </c>
      <c r="W16" s="19">
        <f t="shared" si="7"/>
        <v>0</v>
      </c>
    </row>
    <row r="17" spans="1:23" ht="12.75" hidden="1">
      <c r="A17" s="41"/>
      <c r="B17" s="56" t="s">
        <v>127</v>
      </c>
      <c r="C17" s="19">
        <f aca="true" t="shared" si="8" ref="C17:W17">C31+C47+C63+C76+C89+C102+C115+C128+C142+C155+C168+C181+C194+C220+C246+C272+C285</f>
        <v>10</v>
      </c>
      <c r="D17" s="19">
        <f t="shared" si="8"/>
        <v>0</v>
      </c>
      <c r="E17" s="19">
        <f t="shared" si="8"/>
        <v>7</v>
      </c>
      <c r="F17" s="19">
        <f t="shared" si="8"/>
        <v>1</v>
      </c>
      <c r="G17" s="19">
        <f t="shared" si="8"/>
        <v>6</v>
      </c>
      <c r="H17" s="19">
        <f t="shared" si="8"/>
        <v>0</v>
      </c>
      <c r="I17" s="19">
        <f t="shared" si="8"/>
        <v>0.612</v>
      </c>
      <c r="J17" s="19">
        <f t="shared" si="8"/>
        <v>5.406</v>
      </c>
      <c r="K17" s="19">
        <f t="shared" si="8"/>
        <v>0</v>
      </c>
      <c r="L17" s="19">
        <f t="shared" si="8"/>
        <v>0</v>
      </c>
      <c r="M17" s="19">
        <f t="shared" si="8"/>
        <v>0</v>
      </c>
      <c r="N17" s="19">
        <f t="shared" si="8"/>
        <v>0</v>
      </c>
      <c r="O17" s="19">
        <f t="shared" si="8"/>
        <v>0</v>
      </c>
      <c r="P17" s="19">
        <f t="shared" si="8"/>
        <v>0</v>
      </c>
      <c r="Q17" s="19">
        <f t="shared" si="8"/>
        <v>0</v>
      </c>
      <c r="R17" s="19">
        <f t="shared" si="8"/>
        <v>0</v>
      </c>
      <c r="S17" s="19">
        <f t="shared" si="8"/>
        <v>0</v>
      </c>
      <c r="T17" s="19">
        <f t="shared" si="8"/>
        <v>0</v>
      </c>
      <c r="U17" s="19">
        <f t="shared" si="8"/>
        <v>0</v>
      </c>
      <c r="V17" s="19">
        <f t="shared" si="8"/>
        <v>0</v>
      </c>
      <c r="W17" s="19">
        <f t="shared" si="8"/>
        <v>0</v>
      </c>
    </row>
    <row r="18" spans="1:23" ht="12.75" hidden="1">
      <c r="A18" s="41"/>
      <c r="B18" s="56" t="s">
        <v>131</v>
      </c>
      <c r="C18" s="19">
        <f aca="true" t="shared" si="9" ref="C18:W18">C32+C48+C64+C77+C90+C103+C116+C129+C143+C156+C169+C182+C195+C221+C247+C273+C286</f>
        <v>26</v>
      </c>
      <c r="D18" s="19">
        <f t="shared" si="9"/>
        <v>0</v>
      </c>
      <c r="E18" s="19">
        <f t="shared" si="9"/>
        <v>10</v>
      </c>
      <c r="F18" s="19">
        <f t="shared" si="9"/>
        <v>3</v>
      </c>
      <c r="G18" s="19">
        <f t="shared" si="9"/>
        <v>7</v>
      </c>
      <c r="H18" s="19">
        <f t="shared" si="9"/>
        <v>0</v>
      </c>
      <c r="I18" s="19">
        <f t="shared" si="9"/>
        <v>0.85</v>
      </c>
      <c r="J18" s="19">
        <f t="shared" si="9"/>
        <v>0.5950000000000001</v>
      </c>
      <c r="K18" s="19">
        <f t="shared" si="9"/>
        <v>0</v>
      </c>
      <c r="L18" s="19">
        <f t="shared" si="9"/>
        <v>0</v>
      </c>
      <c r="M18" s="19">
        <f t="shared" si="9"/>
        <v>0</v>
      </c>
      <c r="N18" s="19">
        <f t="shared" si="9"/>
        <v>0</v>
      </c>
      <c r="O18" s="19">
        <f t="shared" si="9"/>
        <v>0</v>
      </c>
      <c r="P18" s="19">
        <f t="shared" si="9"/>
        <v>0</v>
      </c>
      <c r="Q18" s="19">
        <f t="shared" si="9"/>
        <v>0</v>
      </c>
      <c r="R18" s="19">
        <f t="shared" si="9"/>
        <v>0</v>
      </c>
      <c r="S18" s="19">
        <f t="shared" si="9"/>
        <v>0</v>
      </c>
      <c r="T18" s="19">
        <f t="shared" si="9"/>
        <v>0</v>
      </c>
      <c r="U18" s="19">
        <f t="shared" si="9"/>
        <v>0</v>
      </c>
      <c r="V18" s="19">
        <f t="shared" si="9"/>
        <v>0</v>
      </c>
      <c r="W18" s="19">
        <f t="shared" si="9"/>
        <v>0</v>
      </c>
    </row>
    <row r="19" spans="1:23" ht="12.75" hidden="1">
      <c r="A19" s="41"/>
      <c r="B19" s="56" t="s">
        <v>137</v>
      </c>
      <c r="C19" s="19">
        <f aca="true" t="shared" si="10" ref="C19:W19">C33+C49+C65+C78+C91+C104+C117+C130+C144+C157+C170+C183+C196+C222+C248+C274+C287</f>
        <v>24</v>
      </c>
      <c r="D19" s="19">
        <f t="shared" si="10"/>
        <v>0</v>
      </c>
      <c r="E19" s="19">
        <f t="shared" si="10"/>
        <v>8</v>
      </c>
      <c r="F19" s="19">
        <f t="shared" si="10"/>
        <v>2</v>
      </c>
      <c r="G19" s="19">
        <f t="shared" si="10"/>
        <v>6</v>
      </c>
      <c r="H19" s="19">
        <f t="shared" si="10"/>
        <v>0</v>
      </c>
      <c r="I19" s="19">
        <f t="shared" si="10"/>
        <v>1.615</v>
      </c>
      <c r="J19" s="19">
        <f t="shared" si="10"/>
        <v>0.646</v>
      </c>
      <c r="K19" s="19">
        <f t="shared" si="10"/>
        <v>1</v>
      </c>
      <c r="L19" s="19">
        <f t="shared" si="10"/>
        <v>0</v>
      </c>
      <c r="M19" s="19">
        <f t="shared" si="10"/>
        <v>1</v>
      </c>
      <c r="N19" s="19">
        <f t="shared" si="10"/>
        <v>1</v>
      </c>
      <c r="O19" s="19">
        <f t="shared" si="10"/>
        <v>1</v>
      </c>
      <c r="P19" s="19">
        <f t="shared" si="10"/>
        <v>41440.128</v>
      </c>
      <c r="Q19" s="19">
        <f t="shared" si="10"/>
        <v>41440.128</v>
      </c>
      <c r="R19" s="19">
        <f t="shared" si="10"/>
        <v>0</v>
      </c>
      <c r="S19" s="19">
        <f t="shared" si="10"/>
        <v>0</v>
      </c>
      <c r="T19" s="19">
        <f t="shared" si="10"/>
        <v>0</v>
      </c>
      <c r="U19" s="19">
        <f t="shared" si="10"/>
        <v>0</v>
      </c>
      <c r="V19" s="19">
        <f t="shared" si="10"/>
        <v>0</v>
      </c>
      <c r="W19" s="19">
        <f t="shared" si="10"/>
        <v>0</v>
      </c>
    </row>
    <row r="20" spans="1:23" ht="12.75" hidden="1">
      <c r="A20" s="41"/>
      <c r="B20" s="56" t="s">
        <v>144</v>
      </c>
      <c r="C20" s="19">
        <f>C34+C50+C66+C79+C92+C105+C118+C131+C145+C158+C171+C184+C197+C223+C249+C275+C288</f>
        <v>20</v>
      </c>
      <c r="D20" s="19">
        <f aca="true" t="shared" si="11" ref="D20:W20">D34+D50+D66+D79+D92+D105+D118+D131+D145+D158+D171+D184+D197+D223+D249+D275+D288</f>
        <v>0</v>
      </c>
      <c r="E20" s="19">
        <f t="shared" si="11"/>
        <v>13</v>
      </c>
      <c r="F20" s="19">
        <f t="shared" si="11"/>
        <v>2</v>
      </c>
      <c r="G20" s="19">
        <f t="shared" si="11"/>
        <v>11</v>
      </c>
      <c r="H20" s="19">
        <f t="shared" si="11"/>
        <v>0</v>
      </c>
      <c r="I20" s="19">
        <f t="shared" si="11"/>
        <v>1.1560000000000001</v>
      </c>
      <c r="J20" s="19">
        <f t="shared" si="11"/>
        <v>1.972</v>
      </c>
      <c r="K20" s="19">
        <f t="shared" si="11"/>
        <v>0</v>
      </c>
      <c r="L20" s="19">
        <f t="shared" si="11"/>
        <v>0</v>
      </c>
      <c r="M20" s="19">
        <f t="shared" si="11"/>
        <v>0</v>
      </c>
      <c r="N20" s="19">
        <f t="shared" si="11"/>
        <v>0</v>
      </c>
      <c r="O20" s="19">
        <f t="shared" si="11"/>
        <v>0</v>
      </c>
      <c r="P20" s="19">
        <f t="shared" si="11"/>
        <v>237.694</v>
      </c>
      <c r="Q20" s="19">
        <f t="shared" si="11"/>
        <v>0</v>
      </c>
      <c r="R20" s="19">
        <f t="shared" si="11"/>
        <v>1</v>
      </c>
      <c r="S20" s="19">
        <f t="shared" si="11"/>
        <v>237.694</v>
      </c>
      <c r="T20" s="19">
        <f t="shared" si="11"/>
        <v>1</v>
      </c>
      <c r="U20" s="19">
        <f t="shared" si="11"/>
        <v>237.694</v>
      </c>
      <c r="V20" s="19">
        <f t="shared" si="11"/>
        <v>0</v>
      </c>
      <c r="W20" s="19">
        <f t="shared" si="11"/>
        <v>0</v>
      </c>
    </row>
    <row r="21" spans="1:23" ht="12.75" hidden="1">
      <c r="A21" s="41"/>
      <c r="B21" s="56" t="s">
        <v>151</v>
      </c>
      <c r="C21" s="19">
        <f>C35+C51+C67+C80+C93+C106+C119+C132+C146+C159+C172+C185+C198+C224+C250+C276+C289</f>
        <v>40</v>
      </c>
      <c r="D21" s="19">
        <f aca="true" t="shared" si="12" ref="D21:W21">D35+D51+D67+D80+D93+D106+D119+D132+D146+D159+D172+D185+D198+D224+D250+D276+D289</f>
        <v>0</v>
      </c>
      <c r="E21" s="19">
        <f t="shared" si="12"/>
        <v>39</v>
      </c>
      <c r="F21" s="19">
        <f t="shared" si="12"/>
        <v>5</v>
      </c>
      <c r="G21" s="19">
        <f t="shared" si="12"/>
        <v>34</v>
      </c>
      <c r="H21" s="19">
        <f t="shared" si="12"/>
        <v>0</v>
      </c>
      <c r="I21" s="19">
        <f t="shared" si="12"/>
        <v>3.502</v>
      </c>
      <c r="J21" s="19">
        <f t="shared" si="12"/>
        <v>2.601</v>
      </c>
      <c r="K21" s="19">
        <f t="shared" si="12"/>
        <v>0</v>
      </c>
      <c r="L21" s="19">
        <f t="shared" si="12"/>
        <v>0</v>
      </c>
      <c r="M21" s="19">
        <f t="shared" si="12"/>
        <v>0</v>
      </c>
      <c r="N21" s="19">
        <f t="shared" si="12"/>
        <v>0</v>
      </c>
      <c r="O21" s="19">
        <f t="shared" si="12"/>
        <v>0</v>
      </c>
      <c r="P21" s="19">
        <f t="shared" si="12"/>
        <v>0</v>
      </c>
      <c r="Q21" s="19">
        <f t="shared" si="12"/>
        <v>0</v>
      </c>
      <c r="R21" s="19">
        <f t="shared" si="12"/>
        <v>0</v>
      </c>
      <c r="S21" s="19">
        <f t="shared" si="12"/>
        <v>0</v>
      </c>
      <c r="T21" s="19">
        <f t="shared" si="12"/>
        <v>0</v>
      </c>
      <c r="U21" s="19">
        <f t="shared" si="12"/>
        <v>0</v>
      </c>
      <c r="V21" s="19">
        <f t="shared" si="12"/>
        <v>0</v>
      </c>
      <c r="W21" s="19">
        <f t="shared" si="12"/>
        <v>0</v>
      </c>
    </row>
    <row r="22" spans="1:23" ht="12.75">
      <c r="A22" s="41">
        <v>1100</v>
      </c>
      <c r="B22" s="43" t="s">
        <v>22</v>
      </c>
      <c r="C22" s="41">
        <f aca="true" t="shared" si="13" ref="C22:W22">C23+C36+C39+C52</f>
        <v>17</v>
      </c>
      <c r="D22" s="41">
        <f t="shared" si="13"/>
        <v>0</v>
      </c>
      <c r="E22" s="41">
        <f t="shared" si="13"/>
        <v>8</v>
      </c>
      <c r="F22" s="41">
        <f t="shared" si="13"/>
        <v>0</v>
      </c>
      <c r="G22" s="41">
        <f t="shared" si="13"/>
        <v>8</v>
      </c>
      <c r="H22" s="41">
        <f t="shared" si="13"/>
        <v>0</v>
      </c>
      <c r="I22" s="41">
        <f t="shared" si="13"/>
        <v>0.918</v>
      </c>
      <c r="J22" s="41">
        <f t="shared" si="13"/>
        <v>1.2240000000000002</v>
      </c>
      <c r="K22" s="41">
        <f t="shared" si="13"/>
        <v>0</v>
      </c>
      <c r="L22" s="41">
        <f t="shared" si="13"/>
        <v>0</v>
      </c>
      <c r="M22" s="41">
        <f t="shared" si="13"/>
        <v>0</v>
      </c>
      <c r="N22" s="41">
        <f t="shared" si="13"/>
        <v>0</v>
      </c>
      <c r="O22" s="41">
        <f t="shared" si="13"/>
        <v>0</v>
      </c>
      <c r="P22" s="41">
        <f t="shared" si="13"/>
        <v>134.647</v>
      </c>
      <c r="Q22" s="41">
        <f t="shared" si="13"/>
        <v>0</v>
      </c>
      <c r="R22" s="41">
        <f t="shared" si="13"/>
        <v>2</v>
      </c>
      <c r="S22" s="41">
        <f t="shared" si="13"/>
        <v>134.647</v>
      </c>
      <c r="T22" s="41">
        <f t="shared" si="13"/>
        <v>0</v>
      </c>
      <c r="U22" s="41">
        <f t="shared" si="13"/>
        <v>0</v>
      </c>
      <c r="V22" s="41">
        <f t="shared" si="13"/>
        <v>0</v>
      </c>
      <c r="W22" s="41">
        <f t="shared" si="13"/>
        <v>0</v>
      </c>
    </row>
    <row r="23" spans="1:23" ht="12.75">
      <c r="A23" s="41">
        <v>1110</v>
      </c>
      <c r="B23" s="44" t="s">
        <v>19</v>
      </c>
      <c r="C23" s="19">
        <f aca="true" t="shared" si="14" ref="C23:W23">C24+C30</f>
        <v>9</v>
      </c>
      <c r="D23" s="19">
        <f t="shared" si="14"/>
        <v>0</v>
      </c>
      <c r="E23" s="19">
        <f t="shared" si="14"/>
        <v>8</v>
      </c>
      <c r="F23" s="19">
        <f t="shared" si="14"/>
        <v>0</v>
      </c>
      <c r="G23" s="19">
        <f t="shared" si="14"/>
        <v>8</v>
      </c>
      <c r="H23" s="19">
        <f t="shared" si="14"/>
        <v>0</v>
      </c>
      <c r="I23" s="19">
        <f t="shared" si="14"/>
        <v>0.918</v>
      </c>
      <c r="J23" s="19">
        <f t="shared" si="14"/>
        <v>0.9690000000000001</v>
      </c>
      <c r="K23" s="19">
        <f t="shared" si="14"/>
        <v>0</v>
      </c>
      <c r="L23" s="19">
        <f t="shared" si="14"/>
        <v>0</v>
      </c>
      <c r="M23" s="19">
        <f t="shared" si="14"/>
        <v>0</v>
      </c>
      <c r="N23" s="19">
        <f t="shared" si="14"/>
        <v>0</v>
      </c>
      <c r="O23" s="19">
        <f t="shared" si="14"/>
        <v>0</v>
      </c>
      <c r="P23" s="19">
        <f t="shared" si="14"/>
        <v>2.683</v>
      </c>
      <c r="Q23" s="19">
        <f t="shared" si="14"/>
        <v>0</v>
      </c>
      <c r="R23" s="19">
        <f t="shared" si="14"/>
        <v>1</v>
      </c>
      <c r="S23" s="19">
        <f t="shared" si="14"/>
        <v>2.683</v>
      </c>
      <c r="T23" s="19">
        <f t="shared" si="14"/>
        <v>0</v>
      </c>
      <c r="U23" s="19">
        <f t="shared" si="14"/>
        <v>0</v>
      </c>
      <c r="V23" s="19">
        <f t="shared" si="14"/>
        <v>0</v>
      </c>
      <c r="W23" s="19">
        <f t="shared" si="14"/>
        <v>0</v>
      </c>
    </row>
    <row r="24" spans="1:23" ht="12.75">
      <c r="A24" s="41"/>
      <c r="B24" s="56" t="s">
        <v>125</v>
      </c>
      <c r="C24" s="19">
        <f>C25+C26+C27+C28+C29</f>
        <v>8</v>
      </c>
      <c r="D24" s="19">
        <f aca="true" t="shared" si="15" ref="D24:W24">D25+D26+D27+D28+D29</f>
        <v>0</v>
      </c>
      <c r="E24" s="19">
        <f t="shared" si="15"/>
        <v>2</v>
      </c>
      <c r="F24" s="19">
        <f t="shared" si="15"/>
        <v>0</v>
      </c>
      <c r="G24" s="19">
        <f t="shared" si="15"/>
        <v>2</v>
      </c>
      <c r="H24" s="19">
        <f t="shared" si="15"/>
        <v>0</v>
      </c>
      <c r="I24" s="19">
        <f t="shared" si="15"/>
        <v>0.17</v>
      </c>
      <c r="J24" s="19">
        <f t="shared" si="15"/>
        <v>0</v>
      </c>
      <c r="K24" s="19">
        <f t="shared" si="15"/>
        <v>0</v>
      </c>
      <c r="L24" s="19">
        <f t="shared" si="15"/>
        <v>0</v>
      </c>
      <c r="M24" s="19">
        <f t="shared" si="15"/>
        <v>0</v>
      </c>
      <c r="N24" s="19">
        <f t="shared" si="15"/>
        <v>0</v>
      </c>
      <c r="O24" s="19">
        <f t="shared" si="15"/>
        <v>0</v>
      </c>
      <c r="P24" s="19">
        <f t="shared" si="15"/>
        <v>2.683</v>
      </c>
      <c r="Q24" s="19">
        <f t="shared" si="15"/>
        <v>0</v>
      </c>
      <c r="R24" s="19">
        <f t="shared" si="15"/>
        <v>1</v>
      </c>
      <c r="S24" s="19">
        <f t="shared" si="15"/>
        <v>2.683</v>
      </c>
      <c r="T24" s="19">
        <f t="shared" si="15"/>
        <v>0</v>
      </c>
      <c r="U24" s="19">
        <f t="shared" si="15"/>
        <v>0</v>
      </c>
      <c r="V24" s="19">
        <f t="shared" si="15"/>
        <v>0</v>
      </c>
      <c r="W24" s="19">
        <f t="shared" si="15"/>
        <v>0</v>
      </c>
    </row>
    <row r="25" spans="1:23" ht="12.75" hidden="1">
      <c r="A25" s="41"/>
      <c r="B25" s="56" t="s">
        <v>127</v>
      </c>
      <c r="C25" s="19">
        <v>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ht="12.75" hidden="1">
      <c r="A26" s="41"/>
      <c r="B26" s="56" t="s">
        <v>131</v>
      </c>
      <c r="C26" s="19">
        <v>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v>2.683</v>
      </c>
      <c r="Q26" s="19"/>
      <c r="R26" s="19">
        <v>1</v>
      </c>
      <c r="S26" s="19">
        <v>2.683</v>
      </c>
      <c r="T26" s="19"/>
      <c r="U26" s="19"/>
      <c r="V26" s="19"/>
      <c r="W26" s="19"/>
    </row>
    <row r="27" spans="1:23" ht="12.75" hidden="1">
      <c r="A27" s="41"/>
      <c r="B27" s="56" t="s">
        <v>137</v>
      </c>
      <c r="C27" s="19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ht="12.75" hidden="1">
      <c r="A28" s="41"/>
      <c r="B28" s="56" t="s">
        <v>144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ht="12.75" hidden="1">
      <c r="A29" s="41"/>
      <c r="B29" s="56" t="s">
        <v>151</v>
      </c>
      <c r="C29" s="19">
        <v>2</v>
      </c>
      <c r="D29" s="19"/>
      <c r="E29" s="19">
        <v>2</v>
      </c>
      <c r="F29" s="19"/>
      <c r="G29" s="19">
        <v>2</v>
      </c>
      <c r="H29" s="19"/>
      <c r="I29" s="19">
        <v>0.17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12.75">
      <c r="A30" s="41"/>
      <c r="B30" s="56" t="s">
        <v>126</v>
      </c>
      <c r="C30" s="19">
        <f>C31+C32+C33+C34+C35</f>
        <v>1</v>
      </c>
      <c r="D30" s="19">
        <f aca="true" t="shared" si="16" ref="D30:W30">D31+D32+D33+D34+D35</f>
        <v>0</v>
      </c>
      <c r="E30" s="19">
        <f t="shared" si="16"/>
        <v>6</v>
      </c>
      <c r="F30" s="19">
        <f t="shared" si="16"/>
        <v>0</v>
      </c>
      <c r="G30" s="19">
        <f t="shared" si="16"/>
        <v>6</v>
      </c>
      <c r="H30" s="19">
        <f t="shared" si="16"/>
        <v>0</v>
      </c>
      <c r="I30" s="19">
        <f t="shared" si="16"/>
        <v>0.748</v>
      </c>
      <c r="J30" s="19">
        <f t="shared" si="16"/>
        <v>0.9690000000000001</v>
      </c>
      <c r="K30" s="19">
        <f t="shared" si="16"/>
        <v>0</v>
      </c>
      <c r="L30" s="19">
        <f t="shared" si="16"/>
        <v>0</v>
      </c>
      <c r="M30" s="19">
        <f t="shared" si="16"/>
        <v>0</v>
      </c>
      <c r="N30" s="19">
        <f t="shared" si="16"/>
        <v>0</v>
      </c>
      <c r="O30" s="19">
        <f t="shared" si="16"/>
        <v>0</v>
      </c>
      <c r="P30" s="19">
        <f t="shared" si="16"/>
        <v>0</v>
      </c>
      <c r="Q30" s="19">
        <f t="shared" si="16"/>
        <v>0</v>
      </c>
      <c r="R30" s="19">
        <f t="shared" si="16"/>
        <v>0</v>
      </c>
      <c r="S30" s="19">
        <f t="shared" si="16"/>
        <v>0</v>
      </c>
      <c r="T30" s="19">
        <f t="shared" si="16"/>
        <v>0</v>
      </c>
      <c r="U30" s="19">
        <f t="shared" si="16"/>
        <v>0</v>
      </c>
      <c r="V30" s="19">
        <f t="shared" si="16"/>
        <v>0</v>
      </c>
      <c r="W30" s="19">
        <f t="shared" si="16"/>
        <v>0</v>
      </c>
    </row>
    <row r="31" spans="1:23" ht="12.75" hidden="1">
      <c r="A31" s="41"/>
      <c r="B31" s="56" t="s">
        <v>127</v>
      </c>
      <c r="C31" s="19"/>
      <c r="D31" s="19"/>
      <c r="E31" s="19"/>
      <c r="F31" s="19"/>
      <c r="G31" s="19"/>
      <c r="H31" s="19"/>
      <c r="I31" s="19"/>
      <c r="J31" s="19">
        <v>0.34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ht="12.75" hidden="1">
      <c r="A32" s="41"/>
      <c r="B32" s="56" t="s">
        <v>131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2.75" hidden="1">
      <c r="A33" s="41"/>
      <c r="B33" s="56" t="s">
        <v>137</v>
      </c>
      <c r="C33" s="19">
        <v>1</v>
      </c>
      <c r="D33" s="19"/>
      <c r="E33" s="19">
        <v>1</v>
      </c>
      <c r="F33" s="19"/>
      <c r="G33" s="19">
        <v>1</v>
      </c>
      <c r="H33" s="19"/>
      <c r="I33" s="19">
        <v>0.136</v>
      </c>
      <c r="J33" s="19">
        <v>0.136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12.75" hidden="1">
      <c r="A34" s="41"/>
      <c r="B34" s="56" t="s">
        <v>144</v>
      </c>
      <c r="C34" s="19"/>
      <c r="D34" s="19"/>
      <c r="E34" s="19">
        <v>2</v>
      </c>
      <c r="F34" s="19"/>
      <c r="G34" s="19">
        <v>2</v>
      </c>
      <c r="H34" s="19"/>
      <c r="I34" s="19">
        <v>0.238</v>
      </c>
      <c r="J34" s="19">
        <v>0.255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ht="12.75" hidden="1">
      <c r="A35" s="41"/>
      <c r="B35" s="56" t="s">
        <v>151</v>
      </c>
      <c r="C35" s="19"/>
      <c r="D35" s="19"/>
      <c r="E35" s="19">
        <v>3</v>
      </c>
      <c r="F35" s="19"/>
      <c r="G35" s="19">
        <v>3</v>
      </c>
      <c r="H35" s="19"/>
      <c r="I35" s="19">
        <v>0.374</v>
      </c>
      <c r="J35" s="19">
        <v>0.238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s="4" customFormat="1" ht="12.75">
      <c r="A36" s="45">
        <v>1120</v>
      </c>
      <c r="B36" s="46" t="s">
        <v>4</v>
      </c>
      <c r="C36" s="19">
        <f>C37+C38</f>
        <v>0</v>
      </c>
      <c r="D36" s="19">
        <f aca="true" t="shared" si="17" ref="D36:W36">D37+D38</f>
        <v>0</v>
      </c>
      <c r="E36" s="19">
        <f t="shared" si="17"/>
        <v>0</v>
      </c>
      <c r="F36" s="19">
        <f t="shared" si="17"/>
        <v>0</v>
      </c>
      <c r="G36" s="19">
        <f t="shared" si="17"/>
        <v>0</v>
      </c>
      <c r="H36" s="19">
        <f t="shared" si="17"/>
        <v>0</v>
      </c>
      <c r="I36" s="19">
        <f t="shared" si="17"/>
        <v>0</v>
      </c>
      <c r="J36" s="19">
        <f t="shared" si="17"/>
        <v>0</v>
      </c>
      <c r="K36" s="19">
        <f t="shared" si="17"/>
        <v>0</v>
      </c>
      <c r="L36" s="19">
        <f t="shared" si="17"/>
        <v>0</v>
      </c>
      <c r="M36" s="19">
        <f t="shared" si="17"/>
        <v>0</v>
      </c>
      <c r="N36" s="19">
        <f t="shared" si="17"/>
        <v>0</v>
      </c>
      <c r="O36" s="19">
        <f t="shared" si="17"/>
        <v>0</v>
      </c>
      <c r="P36" s="19">
        <f t="shared" si="17"/>
        <v>0</v>
      </c>
      <c r="Q36" s="19">
        <f t="shared" si="17"/>
        <v>0</v>
      </c>
      <c r="R36" s="19">
        <f t="shared" si="17"/>
        <v>0</v>
      </c>
      <c r="S36" s="19">
        <f t="shared" si="17"/>
        <v>0</v>
      </c>
      <c r="T36" s="19">
        <f t="shared" si="17"/>
        <v>0</v>
      </c>
      <c r="U36" s="19">
        <f t="shared" si="17"/>
        <v>0</v>
      </c>
      <c r="V36" s="19">
        <f t="shared" si="17"/>
        <v>0</v>
      </c>
      <c r="W36" s="19">
        <f t="shared" si="17"/>
        <v>0</v>
      </c>
    </row>
    <row r="37" spans="1:23" s="4" customFormat="1" ht="12.75">
      <c r="A37" s="47">
        <v>1121</v>
      </c>
      <c r="B37" s="48" t="s">
        <v>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s="5" customFormat="1" ht="12.75">
      <c r="A38" s="47">
        <v>1122</v>
      </c>
      <c r="B38" s="48" t="s">
        <v>108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12.75">
      <c r="A39" s="41">
        <v>1130</v>
      </c>
      <c r="B39" s="43" t="s">
        <v>1</v>
      </c>
      <c r="C39" s="19">
        <f aca="true" t="shared" si="18" ref="C39:W39">C40+C46</f>
        <v>8</v>
      </c>
      <c r="D39" s="19">
        <f t="shared" si="18"/>
        <v>0</v>
      </c>
      <c r="E39" s="19">
        <f t="shared" si="18"/>
        <v>0</v>
      </c>
      <c r="F39" s="19">
        <f t="shared" si="18"/>
        <v>0</v>
      </c>
      <c r="G39" s="19">
        <f t="shared" si="18"/>
        <v>0</v>
      </c>
      <c r="H39" s="19">
        <f t="shared" si="18"/>
        <v>0</v>
      </c>
      <c r="I39" s="19">
        <f t="shared" si="18"/>
        <v>0</v>
      </c>
      <c r="J39" s="19">
        <f t="shared" si="18"/>
        <v>0.255</v>
      </c>
      <c r="K39" s="19">
        <f t="shared" si="18"/>
        <v>0</v>
      </c>
      <c r="L39" s="19">
        <f t="shared" si="18"/>
        <v>0</v>
      </c>
      <c r="M39" s="19">
        <f t="shared" si="18"/>
        <v>0</v>
      </c>
      <c r="N39" s="19">
        <f t="shared" si="18"/>
        <v>0</v>
      </c>
      <c r="O39" s="19">
        <f t="shared" si="18"/>
        <v>0</v>
      </c>
      <c r="P39" s="19">
        <f t="shared" si="18"/>
        <v>131.964</v>
      </c>
      <c r="Q39" s="19">
        <f t="shared" si="18"/>
        <v>0</v>
      </c>
      <c r="R39" s="19">
        <f t="shared" si="18"/>
        <v>1</v>
      </c>
      <c r="S39" s="19">
        <f t="shared" si="18"/>
        <v>131.964</v>
      </c>
      <c r="T39" s="19">
        <f t="shared" si="18"/>
        <v>0</v>
      </c>
      <c r="U39" s="19">
        <f t="shared" si="18"/>
        <v>0</v>
      </c>
      <c r="V39" s="19">
        <f t="shared" si="18"/>
        <v>0</v>
      </c>
      <c r="W39" s="19">
        <f t="shared" si="18"/>
        <v>0</v>
      </c>
    </row>
    <row r="40" spans="1:23" ht="12.75">
      <c r="A40" s="19"/>
      <c r="B40" s="56" t="s">
        <v>125</v>
      </c>
      <c r="C40" s="19">
        <f>C41+C42+C43+C44+C45</f>
        <v>2</v>
      </c>
      <c r="D40" s="19">
        <f aca="true" t="shared" si="19" ref="D40:W40">D41+D42+D43+D44+D45</f>
        <v>0</v>
      </c>
      <c r="E40" s="19">
        <f t="shared" si="19"/>
        <v>0</v>
      </c>
      <c r="F40" s="19">
        <f t="shared" si="19"/>
        <v>0</v>
      </c>
      <c r="G40" s="19">
        <f t="shared" si="19"/>
        <v>0</v>
      </c>
      <c r="H40" s="19">
        <f t="shared" si="19"/>
        <v>0</v>
      </c>
      <c r="I40" s="19">
        <f t="shared" si="19"/>
        <v>0</v>
      </c>
      <c r="J40" s="19">
        <f t="shared" si="19"/>
        <v>0</v>
      </c>
      <c r="K40" s="19">
        <f t="shared" si="19"/>
        <v>0</v>
      </c>
      <c r="L40" s="19">
        <f t="shared" si="19"/>
        <v>0</v>
      </c>
      <c r="M40" s="19">
        <f t="shared" si="19"/>
        <v>0</v>
      </c>
      <c r="N40" s="19">
        <f t="shared" si="19"/>
        <v>0</v>
      </c>
      <c r="O40" s="19">
        <f t="shared" si="19"/>
        <v>0</v>
      </c>
      <c r="P40" s="19">
        <f t="shared" si="19"/>
        <v>131.964</v>
      </c>
      <c r="Q40" s="19">
        <f t="shared" si="19"/>
        <v>0</v>
      </c>
      <c r="R40" s="19">
        <f t="shared" si="19"/>
        <v>1</v>
      </c>
      <c r="S40" s="19">
        <f t="shared" si="19"/>
        <v>131.964</v>
      </c>
      <c r="T40" s="19">
        <f t="shared" si="19"/>
        <v>0</v>
      </c>
      <c r="U40" s="19">
        <f t="shared" si="19"/>
        <v>0</v>
      </c>
      <c r="V40" s="19">
        <f t="shared" si="19"/>
        <v>0</v>
      </c>
      <c r="W40" s="19">
        <f t="shared" si="19"/>
        <v>0</v>
      </c>
    </row>
    <row r="41" spans="1:23" ht="12.75" hidden="1">
      <c r="A41" s="19"/>
      <c r="B41" s="56" t="s">
        <v>127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2.75" hidden="1">
      <c r="A42" s="19"/>
      <c r="B42" s="56" t="s">
        <v>131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v>131.964</v>
      </c>
      <c r="Q42" s="19"/>
      <c r="R42" s="19">
        <v>1</v>
      </c>
      <c r="S42" s="19">
        <v>131.964</v>
      </c>
      <c r="T42" s="19"/>
      <c r="U42" s="19"/>
      <c r="V42" s="19"/>
      <c r="W42" s="19"/>
    </row>
    <row r="43" spans="1:23" ht="12.75" hidden="1">
      <c r="A43" s="19"/>
      <c r="B43" s="56" t="s">
        <v>137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ht="12.75" hidden="1">
      <c r="A44" s="19"/>
      <c r="B44" s="56" t="s">
        <v>144</v>
      </c>
      <c r="C44" s="19">
        <v>1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12.75" hidden="1">
      <c r="A45" s="19"/>
      <c r="B45" s="56" t="s">
        <v>151</v>
      </c>
      <c r="C45" s="19">
        <v>1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12.75">
      <c r="A46" s="19"/>
      <c r="B46" s="56" t="s">
        <v>126</v>
      </c>
      <c r="C46" s="19">
        <f>C47+C48+C49+C50+C51</f>
        <v>6</v>
      </c>
      <c r="D46" s="19">
        <f aca="true" t="shared" si="20" ref="D46:W46">D47+D48+D49+D50+D51</f>
        <v>0</v>
      </c>
      <c r="E46" s="19">
        <f t="shared" si="20"/>
        <v>0</v>
      </c>
      <c r="F46" s="19">
        <f t="shared" si="20"/>
        <v>0</v>
      </c>
      <c r="G46" s="19">
        <f t="shared" si="20"/>
        <v>0</v>
      </c>
      <c r="H46" s="19">
        <f t="shared" si="20"/>
        <v>0</v>
      </c>
      <c r="I46" s="19">
        <f t="shared" si="20"/>
        <v>0</v>
      </c>
      <c r="J46" s="19">
        <f t="shared" si="20"/>
        <v>0.255</v>
      </c>
      <c r="K46" s="19">
        <f t="shared" si="20"/>
        <v>0</v>
      </c>
      <c r="L46" s="19">
        <f t="shared" si="20"/>
        <v>0</v>
      </c>
      <c r="M46" s="19">
        <f t="shared" si="20"/>
        <v>0</v>
      </c>
      <c r="N46" s="19">
        <f t="shared" si="20"/>
        <v>0</v>
      </c>
      <c r="O46" s="19">
        <f t="shared" si="20"/>
        <v>0</v>
      </c>
      <c r="P46" s="19">
        <f t="shared" si="20"/>
        <v>0</v>
      </c>
      <c r="Q46" s="19">
        <f t="shared" si="20"/>
        <v>0</v>
      </c>
      <c r="R46" s="19">
        <f t="shared" si="20"/>
        <v>0</v>
      </c>
      <c r="S46" s="19">
        <f t="shared" si="20"/>
        <v>0</v>
      </c>
      <c r="T46" s="19">
        <f t="shared" si="20"/>
        <v>0</v>
      </c>
      <c r="U46" s="19">
        <f t="shared" si="20"/>
        <v>0</v>
      </c>
      <c r="V46" s="19">
        <f t="shared" si="20"/>
        <v>0</v>
      </c>
      <c r="W46" s="19">
        <f t="shared" si="20"/>
        <v>0</v>
      </c>
    </row>
    <row r="47" spans="1:23" ht="12.75" hidden="1">
      <c r="A47" s="19"/>
      <c r="B47" s="56" t="s">
        <v>127</v>
      </c>
      <c r="C47" s="19"/>
      <c r="D47" s="19"/>
      <c r="E47" s="19"/>
      <c r="F47" s="19"/>
      <c r="G47" s="19"/>
      <c r="H47" s="19"/>
      <c r="I47" s="19"/>
      <c r="J47" s="19">
        <v>0.255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ht="12.75" hidden="1">
      <c r="A48" s="19"/>
      <c r="B48" s="56" t="s">
        <v>131</v>
      </c>
      <c r="C48" s="19">
        <v>3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ht="12.75" hidden="1">
      <c r="A49" s="19"/>
      <c r="B49" s="56" t="s">
        <v>137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ht="12.75" hidden="1">
      <c r="A50" s="19"/>
      <c r="B50" s="56" t="s">
        <v>144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ht="12.75" hidden="1">
      <c r="A51" s="19"/>
      <c r="B51" s="56" t="s">
        <v>151</v>
      </c>
      <c r="C51" s="19">
        <f>1+2</f>
        <v>3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s="4" customFormat="1" ht="11.25" customHeight="1">
      <c r="A52" s="45">
        <v>1140</v>
      </c>
      <c r="B52" s="49" t="s">
        <v>2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</row>
    <row r="53" spans="1:23" ht="12.75">
      <c r="A53" s="41">
        <v>1200</v>
      </c>
      <c r="B53" s="43" t="s">
        <v>3</v>
      </c>
      <c r="C53" s="41">
        <f aca="true" t="shared" si="21" ref="C53:W53">C54+C81</f>
        <v>18</v>
      </c>
      <c r="D53" s="41">
        <f t="shared" si="21"/>
        <v>0</v>
      </c>
      <c r="E53" s="41">
        <f t="shared" si="21"/>
        <v>2</v>
      </c>
      <c r="F53" s="41">
        <f t="shared" si="21"/>
        <v>0</v>
      </c>
      <c r="G53" s="41">
        <f t="shared" si="21"/>
        <v>2</v>
      </c>
      <c r="H53" s="41">
        <f t="shared" si="21"/>
        <v>0</v>
      </c>
      <c r="I53" s="41">
        <f t="shared" si="21"/>
        <v>0.40800000000000003</v>
      </c>
      <c r="J53" s="41">
        <f t="shared" si="21"/>
        <v>1.173</v>
      </c>
      <c r="K53" s="41">
        <f t="shared" si="21"/>
        <v>0</v>
      </c>
      <c r="L53" s="41">
        <f t="shared" si="21"/>
        <v>0</v>
      </c>
      <c r="M53" s="41">
        <f t="shared" si="21"/>
        <v>0</v>
      </c>
      <c r="N53" s="41">
        <f t="shared" si="21"/>
        <v>0</v>
      </c>
      <c r="O53" s="41">
        <f t="shared" si="21"/>
        <v>0</v>
      </c>
      <c r="P53" s="41">
        <f t="shared" si="21"/>
        <v>1128.593</v>
      </c>
      <c r="Q53" s="41">
        <f t="shared" si="21"/>
        <v>0</v>
      </c>
      <c r="R53" s="41">
        <f t="shared" si="21"/>
        <v>2</v>
      </c>
      <c r="S53" s="41">
        <f t="shared" si="21"/>
        <v>1128.593</v>
      </c>
      <c r="T53" s="41">
        <f t="shared" si="21"/>
        <v>1</v>
      </c>
      <c r="U53" s="41">
        <f t="shared" si="21"/>
        <v>237.694</v>
      </c>
      <c r="V53" s="41">
        <f t="shared" si="21"/>
        <v>0</v>
      </c>
      <c r="W53" s="41">
        <f t="shared" si="21"/>
        <v>0</v>
      </c>
    </row>
    <row r="54" spans="1:23" ht="13.5" customHeight="1">
      <c r="A54" s="41">
        <v>1210</v>
      </c>
      <c r="B54" s="44" t="s">
        <v>20</v>
      </c>
      <c r="C54" s="19">
        <f aca="true" t="shared" si="22" ref="C54:W54">C55+C68</f>
        <v>16</v>
      </c>
      <c r="D54" s="19">
        <f t="shared" si="22"/>
        <v>0</v>
      </c>
      <c r="E54" s="19">
        <f t="shared" si="22"/>
        <v>2</v>
      </c>
      <c r="F54" s="19">
        <f t="shared" si="22"/>
        <v>0</v>
      </c>
      <c r="G54" s="19">
        <f t="shared" si="22"/>
        <v>2</v>
      </c>
      <c r="H54" s="19">
        <f t="shared" si="22"/>
        <v>0</v>
      </c>
      <c r="I54" s="19">
        <f t="shared" si="22"/>
        <v>0.40800000000000003</v>
      </c>
      <c r="J54" s="19">
        <f t="shared" si="22"/>
        <v>1.173</v>
      </c>
      <c r="K54" s="19">
        <f t="shared" si="22"/>
        <v>0</v>
      </c>
      <c r="L54" s="19">
        <f t="shared" si="22"/>
        <v>0</v>
      </c>
      <c r="M54" s="19">
        <f t="shared" si="22"/>
        <v>0</v>
      </c>
      <c r="N54" s="19">
        <f t="shared" si="22"/>
        <v>0</v>
      </c>
      <c r="O54" s="19">
        <f t="shared" si="22"/>
        <v>0</v>
      </c>
      <c r="P54" s="19">
        <f t="shared" si="22"/>
        <v>1128.593</v>
      </c>
      <c r="Q54" s="19">
        <f t="shared" si="22"/>
        <v>0</v>
      </c>
      <c r="R54" s="19">
        <f t="shared" si="22"/>
        <v>2</v>
      </c>
      <c r="S54" s="19">
        <f t="shared" si="22"/>
        <v>1128.593</v>
      </c>
      <c r="T54" s="19">
        <f t="shared" si="22"/>
        <v>1</v>
      </c>
      <c r="U54" s="19">
        <f t="shared" si="22"/>
        <v>237.694</v>
      </c>
      <c r="V54" s="19">
        <f t="shared" si="22"/>
        <v>0</v>
      </c>
      <c r="W54" s="19">
        <f t="shared" si="22"/>
        <v>0</v>
      </c>
    </row>
    <row r="55" spans="1:23" ht="12.75">
      <c r="A55" s="19">
        <v>1211</v>
      </c>
      <c r="B55" s="44" t="s">
        <v>5</v>
      </c>
      <c r="C55" s="19">
        <f aca="true" t="shared" si="23" ref="C55:W55">C56+C62</f>
        <v>16</v>
      </c>
      <c r="D55" s="19">
        <f t="shared" si="23"/>
        <v>0</v>
      </c>
      <c r="E55" s="19">
        <f t="shared" si="23"/>
        <v>2</v>
      </c>
      <c r="F55" s="19">
        <f t="shared" si="23"/>
        <v>0</v>
      </c>
      <c r="G55" s="19">
        <f t="shared" si="23"/>
        <v>2</v>
      </c>
      <c r="H55" s="19">
        <f t="shared" si="23"/>
        <v>0</v>
      </c>
      <c r="I55" s="19">
        <f t="shared" si="23"/>
        <v>0.40800000000000003</v>
      </c>
      <c r="J55" s="19">
        <f t="shared" si="23"/>
        <v>1.173</v>
      </c>
      <c r="K55" s="19">
        <f t="shared" si="23"/>
        <v>0</v>
      </c>
      <c r="L55" s="19">
        <f t="shared" si="23"/>
        <v>0</v>
      </c>
      <c r="M55" s="19">
        <f t="shared" si="23"/>
        <v>0</v>
      </c>
      <c r="N55" s="19">
        <f t="shared" si="23"/>
        <v>0</v>
      </c>
      <c r="O55" s="19">
        <f t="shared" si="23"/>
        <v>0</v>
      </c>
      <c r="P55" s="19">
        <f t="shared" si="23"/>
        <v>1128.593</v>
      </c>
      <c r="Q55" s="19">
        <f t="shared" si="23"/>
        <v>0</v>
      </c>
      <c r="R55" s="19">
        <f t="shared" si="23"/>
        <v>2</v>
      </c>
      <c r="S55" s="19">
        <f t="shared" si="23"/>
        <v>1128.593</v>
      </c>
      <c r="T55" s="19">
        <f t="shared" si="23"/>
        <v>1</v>
      </c>
      <c r="U55" s="19">
        <f t="shared" si="23"/>
        <v>237.694</v>
      </c>
      <c r="V55" s="19">
        <f t="shared" si="23"/>
        <v>0</v>
      </c>
      <c r="W55" s="19">
        <f t="shared" si="23"/>
        <v>0</v>
      </c>
    </row>
    <row r="56" spans="1:23" ht="12.75">
      <c r="A56" s="19"/>
      <c r="B56" s="56" t="s">
        <v>125</v>
      </c>
      <c r="C56" s="19">
        <f>C57+C58+C59+C60+C61</f>
        <v>4</v>
      </c>
      <c r="D56" s="19">
        <f aca="true" t="shared" si="24" ref="D56:W56">D57+D58+D59+D60+D61</f>
        <v>0</v>
      </c>
      <c r="E56" s="19">
        <f t="shared" si="24"/>
        <v>1</v>
      </c>
      <c r="F56" s="19">
        <f t="shared" si="24"/>
        <v>0</v>
      </c>
      <c r="G56" s="19">
        <f t="shared" si="24"/>
        <v>1</v>
      </c>
      <c r="H56" s="19">
        <f t="shared" si="24"/>
        <v>0</v>
      </c>
      <c r="I56" s="19">
        <f t="shared" si="24"/>
        <v>0.272</v>
      </c>
      <c r="J56" s="19">
        <f t="shared" si="24"/>
        <v>0</v>
      </c>
      <c r="K56" s="19">
        <f t="shared" si="24"/>
        <v>0</v>
      </c>
      <c r="L56" s="19">
        <f t="shared" si="24"/>
        <v>0</v>
      </c>
      <c r="M56" s="19">
        <f t="shared" si="24"/>
        <v>0</v>
      </c>
      <c r="N56" s="19">
        <f t="shared" si="24"/>
        <v>0</v>
      </c>
      <c r="O56" s="19">
        <f t="shared" si="24"/>
        <v>0</v>
      </c>
      <c r="P56" s="19">
        <f t="shared" si="24"/>
        <v>890.899</v>
      </c>
      <c r="Q56" s="19">
        <f t="shared" si="24"/>
        <v>0</v>
      </c>
      <c r="R56" s="19">
        <f t="shared" si="24"/>
        <v>1</v>
      </c>
      <c r="S56" s="19">
        <f t="shared" si="24"/>
        <v>890.899</v>
      </c>
      <c r="T56" s="19">
        <f t="shared" si="24"/>
        <v>0</v>
      </c>
      <c r="U56" s="19">
        <f t="shared" si="24"/>
        <v>0</v>
      </c>
      <c r="V56" s="19">
        <f t="shared" si="24"/>
        <v>0</v>
      </c>
      <c r="W56" s="19">
        <f t="shared" si="24"/>
        <v>0</v>
      </c>
    </row>
    <row r="57" spans="1:23" ht="12.75" hidden="1">
      <c r="A57" s="19"/>
      <c r="B57" s="56" t="s">
        <v>127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3" ht="12.75" hidden="1">
      <c r="A58" s="19"/>
      <c r="B58" s="56" t="s">
        <v>131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v>890.899</v>
      </c>
      <c r="Q58" s="19"/>
      <c r="R58" s="19">
        <v>1</v>
      </c>
      <c r="S58" s="19">
        <v>890.899</v>
      </c>
      <c r="T58" s="19"/>
      <c r="U58" s="19"/>
      <c r="V58" s="19"/>
      <c r="W58" s="19"/>
    </row>
    <row r="59" spans="1:23" ht="12.75" hidden="1">
      <c r="A59" s="19"/>
      <c r="B59" s="56" t="s">
        <v>137</v>
      </c>
      <c r="C59" s="19">
        <v>1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ht="12.75" hidden="1">
      <c r="A60" s="19"/>
      <c r="B60" s="56" t="s">
        <v>144</v>
      </c>
      <c r="C60" s="19">
        <v>2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12.75" hidden="1">
      <c r="A61" s="19"/>
      <c r="B61" s="56" t="s">
        <v>151</v>
      </c>
      <c r="C61" s="19">
        <v>1</v>
      </c>
      <c r="D61" s="19"/>
      <c r="E61" s="19">
        <v>1</v>
      </c>
      <c r="F61" s="19"/>
      <c r="G61" s="19">
        <v>1</v>
      </c>
      <c r="H61" s="19"/>
      <c r="I61" s="19">
        <v>0.272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ht="12" customHeight="1">
      <c r="A62" s="19"/>
      <c r="B62" s="56" t="s">
        <v>126</v>
      </c>
      <c r="C62" s="19">
        <f>C63+C64+C65+C66+C67</f>
        <v>12</v>
      </c>
      <c r="D62" s="19">
        <f aca="true" t="shared" si="25" ref="D62:W62">D63+D64+D65+D66+D67</f>
        <v>0</v>
      </c>
      <c r="E62" s="19">
        <f t="shared" si="25"/>
        <v>1</v>
      </c>
      <c r="F62" s="19">
        <f t="shared" si="25"/>
        <v>0</v>
      </c>
      <c r="G62" s="19">
        <f t="shared" si="25"/>
        <v>1</v>
      </c>
      <c r="H62" s="19">
        <f t="shared" si="25"/>
        <v>0</v>
      </c>
      <c r="I62" s="19">
        <f t="shared" si="25"/>
        <v>0.136</v>
      </c>
      <c r="J62" s="19">
        <f t="shared" si="25"/>
        <v>1.173</v>
      </c>
      <c r="K62" s="19">
        <f t="shared" si="25"/>
        <v>0</v>
      </c>
      <c r="L62" s="19">
        <f t="shared" si="25"/>
        <v>0</v>
      </c>
      <c r="M62" s="19">
        <f t="shared" si="25"/>
        <v>0</v>
      </c>
      <c r="N62" s="19">
        <f t="shared" si="25"/>
        <v>0</v>
      </c>
      <c r="O62" s="19">
        <f t="shared" si="25"/>
        <v>0</v>
      </c>
      <c r="P62" s="19">
        <f t="shared" si="25"/>
        <v>237.694</v>
      </c>
      <c r="Q62" s="19">
        <f t="shared" si="25"/>
        <v>0</v>
      </c>
      <c r="R62" s="19">
        <f t="shared" si="25"/>
        <v>1</v>
      </c>
      <c r="S62" s="19">
        <f t="shared" si="25"/>
        <v>237.694</v>
      </c>
      <c r="T62" s="19">
        <f t="shared" si="25"/>
        <v>1</v>
      </c>
      <c r="U62" s="19">
        <f t="shared" si="25"/>
        <v>237.694</v>
      </c>
      <c r="V62" s="19">
        <f t="shared" si="25"/>
        <v>0</v>
      </c>
      <c r="W62" s="19">
        <f t="shared" si="25"/>
        <v>0</v>
      </c>
    </row>
    <row r="63" spans="1:23" ht="12.75" hidden="1">
      <c r="A63" s="19"/>
      <c r="B63" s="56" t="s">
        <v>127</v>
      </c>
      <c r="C63" s="19">
        <v>4</v>
      </c>
      <c r="D63" s="19"/>
      <c r="E63" s="19"/>
      <c r="F63" s="19"/>
      <c r="G63" s="19"/>
      <c r="H63" s="19"/>
      <c r="I63" s="19"/>
      <c r="J63" s="19">
        <v>0.901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ht="12.75" hidden="1">
      <c r="A64" s="19"/>
      <c r="B64" s="56" t="s">
        <v>131</v>
      </c>
      <c r="C64" s="19">
        <v>4</v>
      </c>
      <c r="D64" s="19"/>
      <c r="E64" s="19">
        <v>1</v>
      </c>
      <c r="F64" s="19"/>
      <c r="G64" s="19">
        <v>1</v>
      </c>
      <c r="H64" s="19"/>
      <c r="I64" s="19">
        <v>0.136</v>
      </c>
      <c r="J64" s="19">
        <v>0.136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12.75" hidden="1">
      <c r="A65" s="19"/>
      <c r="B65" s="56" t="s">
        <v>137</v>
      </c>
      <c r="C65" s="19">
        <v>2</v>
      </c>
      <c r="D65" s="19"/>
      <c r="E65" s="19"/>
      <c r="F65" s="19"/>
      <c r="G65" s="19"/>
      <c r="H65" s="19"/>
      <c r="I65" s="19"/>
      <c r="J65" s="19">
        <v>0.136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12.75" hidden="1">
      <c r="A66" s="19"/>
      <c r="B66" s="56" t="s">
        <v>144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v>237.694</v>
      </c>
      <c r="Q66" s="19"/>
      <c r="R66" s="19">
        <v>1</v>
      </c>
      <c r="S66" s="19">
        <v>237.694</v>
      </c>
      <c r="T66" s="19">
        <v>1</v>
      </c>
      <c r="U66" s="19">
        <v>237.694</v>
      </c>
      <c r="V66" s="19"/>
      <c r="W66" s="19"/>
    </row>
    <row r="67" spans="1:23" ht="12.75" hidden="1">
      <c r="A67" s="19"/>
      <c r="B67" s="56" t="s">
        <v>151</v>
      </c>
      <c r="C67" s="19">
        <f>2</f>
        <v>2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 ht="12.75">
      <c r="A68" s="19">
        <v>1212</v>
      </c>
      <c r="B68" s="44" t="s">
        <v>6</v>
      </c>
      <c r="C68" s="19">
        <f aca="true" t="shared" si="26" ref="C68:W68">C69+C75</f>
        <v>0</v>
      </c>
      <c r="D68" s="19">
        <f t="shared" si="26"/>
        <v>0</v>
      </c>
      <c r="E68" s="19">
        <f t="shared" si="26"/>
        <v>0</v>
      </c>
      <c r="F68" s="19">
        <f t="shared" si="26"/>
        <v>0</v>
      </c>
      <c r="G68" s="19">
        <f t="shared" si="26"/>
        <v>0</v>
      </c>
      <c r="H68" s="19">
        <f t="shared" si="26"/>
        <v>0</v>
      </c>
      <c r="I68" s="19">
        <f t="shared" si="26"/>
        <v>0</v>
      </c>
      <c r="J68" s="19">
        <f t="shared" si="26"/>
        <v>0</v>
      </c>
      <c r="K68" s="19">
        <f t="shared" si="26"/>
        <v>0</v>
      </c>
      <c r="L68" s="19">
        <f t="shared" si="26"/>
        <v>0</v>
      </c>
      <c r="M68" s="19">
        <f t="shared" si="26"/>
        <v>0</v>
      </c>
      <c r="N68" s="19">
        <f t="shared" si="26"/>
        <v>0</v>
      </c>
      <c r="O68" s="19">
        <f t="shared" si="26"/>
        <v>0</v>
      </c>
      <c r="P68" s="19">
        <f t="shared" si="26"/>
        <v>0</v>
      </c>
      <c r="Q68" s="19">
        <f t="shared" si="26"/>
        <v>0</v>
      </c>
      <c r="R68" s="19">
        <f t="shared" si="26"/>
        <v>0</v>
      </c>
      <c r="S68" s="19">
        <f t="shared" si="26"/>
        <v>0</v>
      </c>
      <c r="T68" s="19">
        <f t="shared" si="26"/>
        <v>0</v>
      </c>
      <c r="U68" s="19">
        <f t="shared" si="26"/>
        <v>0</v>
      </c>
      <c r="V68" s="19">
        <f t="shared" si="26"/>
        <v>0</v>
      </c>
      <c r="W68" s="19">
        <f t="shared" si="26"/>
        <v>0</v>
      </c>
    </row>
    <row r="69" spans="1:23" ht="12.75">
      <c r="A69" s="19"/>
      <c r="B69" s="56" t="s">
        <v>125</v>
      </c>
      <c r="C69" s="19">
        <f>C70+C71+C72+C73+C74</f>
        <v>0</v>
      </c>
      <c r="D69" s="19">
        <f aca="true" t="shared" si="27" ref="D69:W69">D70+D71+D72+D73+D74</f>
        <v>0</v>
      </c>
      <c r="E69" s="19">
        <f t="shared" si="27"/>
        <v>0</v>
      </c>
      <c r="F69" s="19">
        <f t="shared" si="27"/>
        <v>0</v>
      </c>
      <c r="G69" s="19">
        <f t="shared" si="27"/>
        <v>0</v>
      </c>
      <c r="H69" s="19">
        <f t="shared" si="27"/>
        <v>0</v>
      </c>
      <c r="I69" s="19">
        <f t="shared" si="27"/>
        <v>0</v>
      </c>
      <c r="J69" s="19">
        <f t="shared" si="27"/>
        <v>0</v>
      </c>
      <c r="K69" s="19">
        <f t="shared" si="27"/>
        <v>0</v>
      </c>
      <c r="L69" s="19">
        <f t="shared" si="27"/>
        <v>0</v>
      </c>
      <c r="M69" s="19">
        <f t="shared" si="27"/>
        <v>0</v>
      </c>
      <c r="N69" s="19">
        <f t="shared" si="27"/>
        <v>0</v>
      </c>
      <c r="O69" s="19">
        <f t="shared" si="27"/>
        <v>0</v>
      </c>
      <c r="P69" s="19">
        <f t="shared" si="27"/>
        <v>0</v>
      </c>
      <c r="Q69" s="19">
        <f t="shared" si="27"/>
        <v>0</v>
      </c>
      <c r="R69" s="19">
        <f t="shared" si="27"/>
        <v>0</v>
      </c>
      <c r="S69" s="19">
        <f t="shared" si="27"/>
        <v>0</v>
      </c>
      <c r="T69" s="19">
        <f t="shared" si="27"/>
        <v>0</v>
      </c>
      <c r="U69" s="19">
        <f t="shared" si="27"/>
        <v>0</v>
      </c>
      <c r="V69" s="19">
        <f t="shared" si="27"/>
        <v>0</v>
      </c>
      <c r="W69" s="19">
        <f t="shared" si="27"/>
        <v>0</v>
      </c>
    </row>
    <row r="70" spans="1:23" ht="12.75" hidden="1">
      <c r="A70" s="19"/>
      <c r="B70" s="56" t="s">
        <v>127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ht="12.75" hidden="1">
      <c r="A71" s="19"/>
      <c r="B71" s="56" t="s">
        <v>131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ht="12.75" hidden="1">
      <c r="A72" s="19"/>
      <c r="B72" s="56" t="s">
        <v>137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ht="12.75" hidden="1">
      <c r="A73" s="19"/>
      <c r="B73" s="56" t="s">
        <v>144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ht="12.75" hidden="1">
      <c r="A74" s="19"/>
      <c r="B74" s="56" t="s">
        <v>151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ht="12.75">
      <c r="A75" s="19"/>
      <c r="B75" s="56" t="s">
        <v>126</v>
      </c>
      <c r="C75" s="19">
        <f>C76+C77+C78+C79+C80</f>
        <v>0</v>
      </c>
      <c r="D75" s="19">
        <f aca="true" t="shared" si="28" ref="D75:W75">D76+D77+D78+D79+D80</f>
        <v>0</v>
      </c>
      <c r="E75" s="19">
        <f t="shared" si="28"/>
        <v>0</v>
      </c>
      <c r="F75" s="19">
        <f t="shared" si="28"/>
        <v>0</v>
      </c>
      <c r="G75" s="19">
        <f t="shared" si="28"/>
        <v>0</v>
      </c>
      <c r="H75" s="19">
        <f t="shared" si="28"/>
        <v>0</v>
      </c>
      <c r="I75" s="19">
        <f t="shared" si="28"/>
        <v>0</v>
      </c>
      <c r="J75" s="19">
        <f t="shared" si="28"/>
        <v>0</v>
      </c>
      <c r="K75" s="19">
        <f t="shared" si="28"/>
        <v>0</v>
      </c>
      <c r="L75" s="19">
        <f t="shared" si="28"/>
        <v>0</v>
      </c>
      <c r="M75" s="19">
        <f t="shared" si="28"/>
        <v>0</v>
      </c>
      <c r="N75" s="19">
        <f t="shared" si="28"/>
        <v>0</v>
      </c>
      <c r="O75" s="19">
        <f t="shared" si="28"/>
        <v>0</v>
      </c>
      <c r="P75" s="19">
        <f t="shared" si="28"/>
        <v>0</v>
      </c>
      <c r="Q75" s="19">
        <f t="shared" si="28"/>
        <v>0</v>
      </c>
      <c r="R75" s="19">
        <f t="shared" si="28"/>
        <v>0</v>
      </c>
      <c r="S75" s="19">
        <f t="shared" si="28"/>
        <v>0</v>
      </c>
      <c r="T75" s="19">
        <f t="shared" si="28"/>
        <v>0</v>
      </c>
      <c r="U75" s="19">
        <f t="shared" si="28"/>
        <v>0</v>
      </c>
      <c r="V75" s="19">
        <f t="shared" si="28"/>
        <v>0</v>
      </c>
      <c r="W75" s="19">
        <f t="shared" si="28"/>
        <v>0</v>
      </c>
    </row>
    <row r="76" spans="1:23" ht="12.75" hidden="1">
      <c r="A76" s="19"/>
      <c r="B76" s="56" t="s">
        <v>127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 ht="12.75" hidden="1">
      <c r="A77" s="19"/>
      <c r="B77" s="56" t="s">
        <v>131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ht="12.75" hidden="1">
      <c r="A78" s="19"/>
      <c r="B78" s="56" t="s">
        <v>137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 ht="12.75" hidden="1">
      <c r="A79" s="19"/>
      <c r="B79" s="56" t="s">
        <v>144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 ht="12.75" hidden="1">
      <c r="A80" s="19"/>
      <c r="B80" s="56" t="s">
        <v>151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 ht="12.75">
      <c r="A81" s="41">
        <v>1220</v>
      </c>
      <c r="B81" s="46" t="s">
        <v>7</v>
      </c>
      <c r="C81" s="19">
        <f aca="true" t="shared" si="29" ref="C81:W81">C82+C88</f>
        <v>2</v>
      </c>
      <c r="D81" s="19">
        <f t="shared" si="29"/>
        <v>0</v>
      </c>
      <c r="E81" s="19">
        <f t="shared" si="29"/>
        <v>0</v>
      </c>
      <c r="F81" s="19">
        <f t="shared" si="29"/>
        <v>0</v>
      </c>
      <c r="G81" s="19">
        <f t="shared" si="29"/>
        <v>0</v>
      </c>
      <c r="H81" s="19">
        <f t="shared" si="29"/>
        <v>0</v>
      </c>
      <c r="I81" s="19">
        <f t="shared" si="29"/>
        <v>0</v>
      </c>
      <c r="J81" s="19">
        <f t="shared" si="29"/>
        <v>0</v>
      </c>
      <c r="K81" s="19">
        <f t="shared" si="29"/>
        <v>0</v>
      </c>
      <c r="L81" s="19">
        <f t="shared" si="29"/>
        <v>0</v>
      </c>
      <c r="M81" s="19">
        <f t="shared" si="29"/>
        <v>0</v>
      </c>
      <c r="N81" s="19">
        <f t="shared" si="29"/>
        <v>0</v>
      </c>
      <c r="O81" s="19">
        <f t="shared" si="29"/>
        <v>0</v>
      </c>
      <c r="P81" s="19">
        <f t="shared" si="29"/>
        <v>0</v>
      </c>
      <c r="Q81" s="19">
        <f t="shared" si="29"/>
        <v>0</v>
      </c>
      <c r="R81" s="19">
        <f t="shared" si="29"/>
        <v>0</v>
      </c>
      <c r="S81" s="19">
        <f t="shared" si="29"/>
        <v>0</v>
      </c>
      <c r="T81" s="19">
        <f t="shared" si="29"/>
        <v>0</v>
      </c>
      <c r="U81" s="19">
        <f t="shared" si="29"/>
        <v>0</v>
      </c>
      <c r="V81" s="19">
        <f t="shared" si="29"/>
        <v>0</v>
      </c>
      <c r="W81" s="19">
        <f t="shared" si="29"/>
        <v>0</v>
      </c>
    </row>
    <row r="82" spans="1:23" ht="12" customHeight="1">
      <c r="A82" s="41"/>
      <c r="B82" s="56" t="s">
        <v>125</v>
      </c>
      <c r="C82" s="19">
        <f>C83+C84+C85+C86+C87</f>
        <v>2</v>
      </c>
      <c r="D82" s="19">
        <f aca="true" t="shared" si="30" ref="D82:W82">D83+D84+D85+D86+D87</f>
        <v>0</v>
      </c>
      <c r="E82" s="19">
        <f t="shared" si="30"/>
        <v>0</v>
      </c>
      <c r="F82" s="19">
        <f t="shared" si="30"/>
        <v>0</v>
      </c>
      <c r="G82" s="19">
        <f t="shared" si="30"/>
        <v>0</v>
      </c>
      <c r="H82" s="19">
        <f t="shared" si="30"/>
        <v>0</v>
      </c>
      <c r="I82" s="19">
        <f t="shared" si="30"/>
        <v>0</v>
      </c>
      <c r="J82" s="19">
        <f t="shared" si="30"/>
        <v>0</v>
      </c>
      <c r="K82" s="19">
        <f t="shared" si="30"/>
        <v>0</v>
      </c>
      <c r="L82" s="19">
        <f t="shared" si="30"/>
        <v>0</v>
      </c>
      <c r="M82" s="19">
        <f t="shared" si="30"/>
        <v>0</v>
      </c>
      <c r="N82" s="19">
        <f t="shared" si="30"/>
        <v>0</v>
      </c>
      <c r="O82" s="19">
        <f t="shared" si="30"/>
        <v>0</v>
      </c>
      <c r="P82" s="19">
        <f t="shared" si="30"/>
        <v>0</v>
      </c>
      <c r="Q82" s="19">
        <f t="shared" si="30"/>
        <v>0</v>
      </c>
      <c r="R82" s="19">
        <f t="shared" si="30"/>
        <v>0</v>
      </c>
      <c r="S82" s="19">
        <f t="shared" si="30"/>
        <v>0</v>
      </c>
      <c r="T82" s="19">
        <f t="shared" si="30"/>
        <v>0</v>
      </c>
      <c r="U82" s="19">
        <f t="shared" si="30"/>
        <v>0</v>
      </c>
      <c r="V82" s="19">
        <f t="shared" si="30"/>
        <v>0</v>
      </c>
      <c r="W82" s="19">
        <f t="shared" si="30"/>
        <v>0</v>
      </c>
    </row>
    <row r="83" spans="1:23" ht="12.75" hidden="1">
      <c r="A83" s="41"/>
      <c r="B83" s="56" t="s">
        <v>127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ht="12.75" hidden="1">
      <c r="A84" s="41"/>
      <c r="B84" s="56" t="s">
        <v>131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ht="12.75" hidden="1">
      <c r="A85" s="41"/>
      <c r="B85" s="56" t="s">
        <v>137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23" ht="12.75" hidden="1">
      <c r="A86" s="41"/>
      <c r="B86" s="56" t="s">
        <v>144</v>
      </c>
      <c r="C86" s="19">
        <v>1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ht="12.75" hidden="1">
      <c r="A87" s="41"/>
      <c r="B87" s="56" t="s">
        <v>151</v>
      </c>
      <c r="C87" s="19">
        <v>1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1:23" ht="12.75">
      <c r="A88" s="41"/>
      <c r="B88" s="56" t="s">
        <v>126</v>
      </c>
      <c r="C88" s="19">
        <f>C89+C90+C91+C92+C93</f>
        <v>0</v>
      </c>
      <c r="D88" s="19">
        <f aca="true" t="shared" si="31" ref="D88:W88">D89+D90+D91+D92+D93</f>
        <v>0</v>
      </c>
      <c r="E88" s="19">
        <f t="shared" si="31"/>
        <v>0</v>
      </c>
      <c r="F88" s="19">
        <f t="shared" si="31"/>
        <v>0</v>
      </c>
      <c r="G88" s="19">
        <f t="shared" si="31"/>
        <v>0</v>
      </c>
      <c r="H88" s="19">
        <f t="shared" si="31"/>
        <v>0</v>
      </c>
      <c r="I88" s="19">
        <f t="shared" si="31"/>
        <v>0</v>
      </c>
      <c r="J88" s="19">
        <f t="shared" si="31"/>
        <v>0</v>
      </c>
      <c r="K88" s="19">
        <f t="shared" si="31"/>
        <v>0</v>
      </c>
      <c r="L88" s="19">
        <f t="shared" si="31"/>
        <v>0</v>
      </c>
      <c r="M88" s="19">
        <f t="shared" si="31"/>
        <v>0</v>
      </c>
      <c r="N88" s="19">
        <f t="shared" si="31"/>
        <v>0</v>
      </c>
      <c r="O88" s="19">
        <f t="shared" si="31"/>
        <v>0</v>
      </c>
      <c r="P88" s="19">
        <f t="shared" si="31"/>
        <v>0</v>
      </c>
      <c r="Q88" s="19">
        <f t="shared" si="31"/>
        <v>0</v>
      </c>
      <c r="R88" s="19">
        <f t="shared" si="31"/>
        <v>0</v>
      </c>
      <c r="S88" s="19">
        <f t="shared" si="31"/>
        <v>0</v>
      </c>
      <c r="T88" s="19">
        <f t="shared" si="31"/>
        <v>0</v>
      </c>
      <c r="U88" s="19">
        <f t="shared" si="31"/>
        <v>0</v>
      </c>
      <c r="V88" s="19">
        <f t="shared" si="31"/>
        <v>0</v>
      </c>
      <c r="W88" s="19">
        <f t="shared" si="31"/>
        <v>0</v>
      </c>
    </row>
    <row r="89" spans="1:23" ht="12.75" hidden="1">
      <c r="A89" s="41"/>
      <c r="B89" s="56" t="s">
        <v>127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ht="12.75" hidden="1">
      <c r="A90" s="41"/>
      <c r="B90" s="56" t="s">
        <v>131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1:23" ht="12.75" hidden="1">
      <c r="A91" s="41"/>
      <c r="B91" s="56" t="s">
        <v>137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12.75" hidden="1">
      <c r="A92" s="41"/>
      <c r="B92" s="56" t="s">
        <v>144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ht="12.75" hidden="1">
      <c r="A93" s="41"/>
      <c r="B93" s="56" t="s">
        <v>151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ht="12.75">
      <c r="A94" s="41">
        <v>1300</v>
      </c>
      <c r="B94" s="43" t="s">
        <v>8</v>
      </c>
      <c r="C94" s="41">
        <f aca="true" t="shared" si="32" ref="C94:W94">C95+C101</f>
        <v>12</v>
      </c>
      <c r="D94" s="41">
        <f t="shared" si="32"/>
        <v>0</v>
      </c>
      <c r="E94" s="41">
        <f t="shared" si="32"/>
        <v>0</v>
      </c>
      <c r="F94" s="41">
        <f t="shared" si="32"/>
        <v>0</v>
      </c>
      <c r="G94" s="41">
        <f t="shared" si="32"/>
        <v>0</v>
      </c>
      <c r="H94" s="41">
        <f t="shared" si="32"/>
        <v>0</v>
      </c>
      <c r="I94" s="41">
        <f t="shared" si="32"/>
        <v>0</v>
      </c>
      <c r="J94" s="41">
        <f t="shared" si="32"/>
        <v>3.4</v>
      </c>
      <c r="K94" s="41">
        <f t="shared" si="32"/>
        <v>2</v>
      </c>
      <c r="L94" s="41">
        <f t="shared" si="32"/>
        <v>0</v>
      </c>
      <c r="M94" s="41">
        <f t="shared" si="32"/>
        <v>2</v>
      </c>
      <c r="N94" s="41">
        <f t="shared" si="32"/>
        <v>1</v>
      </c>
      <c r="O94" s="41">
        <f t="shared" si="32"/>
        <v>1</v>
      </c>
      <c r="P94" s="41">
        <f t="shared" si="32"/>
        <v>41440.128</v>
      </c>
      <c r="Q94" s="41">
        <f t="shared" si="32"/>
        <v>41440.128</v>
      </c>
      <c r="R94" s="41">
        <f t="shared" si="32"/>
        <v>0</v>
      </c>
      <c r="S94" s="41">
        <f t="shared" si="32"/>
        <v>0</v>
      </c>
      <c r="T94" s="41">
        <f t="shared" si="32"/>
        <v>0</v>
      </c>
      <c r="U94" s="41">
        <f t="shared" si="32"/>
        <v>0</v>
      </c>
      <c r="V94" s="41">
        <f t="shared" si="32"/>
        <v>0</v>
      </c>
      <c r="W94" s="41">
        <f t="shared" si="32"/>
        <v>0</v>
      </c>
    </row>
    <row r="95" spans="1:23" ht="12.75">
      <c r="A95" s="41"/>
      <c r="B95" s="56" t="s">
        <v>125</v>
      </c>
      <c r="C95" s="19">
        <f>C96+C97+C98+C99+C100</f>
        <v>4</v>
      </c>
      <c r="D95" s="19">
        <f aca="true" t="shared" si="33" ref="D95:W95">D96+D97+D98+D99+D100</f>
        <v>0</v>
      </c>
      <c r="E95" s="19">
        <f t="shared" si="33"/>
        <v>0</v>
      </c>
      <c r="F95" s="19">
        <f t="shared" si="33"/>
        <v>0</v>
      </c>
      <c r="G95" s="19">
        <f t="shared" si="33"/>
        <v>0</v>
      </c>
      <c r="H95" s="19">
        <f t="shared" si="33"/>
        <v>0</v>
      </c>
      <c r="I95" s="19">
        <f t="shared" si="33"/>
        <v>0</v>
      </c>
      <c r="J95" s="19">
        <f t="shared" si="33"/>
        <v>0</v>
      </c>
      <c r="K95" s="19">
        <f t="shared" si="33"/>
        <v>1</v>
      </c>
      <c r="L95" s="19">
        <f t="shared" si="33"/>
        <v>0</v>
      </c>
      <c r="M95" s="19">
        <f t="shared" si="33"/>
        <v>1</v>
      </c>
      <c r="N95" s="19">
        <f t="shared" si="33"/>
        <v>0</v>
      </c>
      <c r="O95" s="19">
        <f t="shared" si="33"/>
        <v>0</v>
      </c>
      <c r="P95" s="19">
        <f t="shared" si="33"/>
        <v>0</v>
      </c>
      <c r="Q95" s="19">
        <f t="shared" si="33"/>
        <v>0</v>
      </c>
      <c r="R95" s="19">
        <f t="shared" si="33"/>
        <v>0</v>
      </c>
      <c r="S95" s="19">
        <f t="shared" si="33"/>
        <v>0</v>
      </c>
      <c r="T95" s="19">
        <f t="shared" si="33"/>
        <v>0</v>
      </c>
      <c r="U95" s="19">
        <f t="shared" si="33"/>
        <v>0</v>
      </c>
      <c r="V95" s="19">
        <f t="shared" si="33"/>
        <v>0</v>
      </c>
      <c r="W95" s="19">
        <f t="shared" si="33"/>
        <v>0</v>
      </c>
    </row>
    <row r="96" spans="1:23" ht="12.75" hidden="1">
      <c r="A96" s="41"/>
      <c r="B96" s="56" t="s">
        <v>127</v>
      </c>
      <c r="C96" s="19"/>
      <c r="D96" s="19"/>
      <c r="E96" s="19"/>
      <c r="F96" s="19"/>
      <c r="G96" s="19"/>
      <c r="H96" s="19"/>
      <c r="I96" s="19"/>
      <c r="J96" s="19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2.75" hidden="1">
      <c r="A97" s="41"/>
      <c r="B97" s="56" t="s">
        <v>131</v>
      </c>
      <c r="C97" s="19"/>
      <c r="D97" s="19"/>
      <c r="E97" s="19"/>
      <c r="F97" s="19"/>
      <c r="G97" s="19"/>
      <c r="H97" s="19"/>
      <c r="I97" s="19"/>
      <c r="J97" s="19"/>
      <c r="K97" s="41">
        <v>1</v>
      </c>
      <c r="L97" s="41"/>
      <c r="M97" s="41">
        <v>1</v>
      </c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2.75" hidden="1">
      <c r="A98" s="41"/>
      <c r="B98" s="56" t="s">
        <v>137</v>
      </c>
      <c r="C98" s="19">
        <v>2</v>
      </c>
      <c r="D98" s="19"/>
      <c r="E98" s="19"/>
      <c r="F98" s="19"/>
      <c r="G98" s="19"/>
      <c r="H98" s="19"/>
      <c r="I98" s="19"/>
      <c r="J98" s="19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2.75" hidden="1">
      <c r="A99" s="41"/>
      <c r="B99" s="56" t="s">
        <v>144</v>
      </c>
      <c r="C99" s="19">
        <v>1</v>
      </c>
      <c r="D99" s="19"/>
      <c r="E99" s="19"/>
      <c r="F99" s="19"/>
      <c r="G99" s="19"/>
      <c r="H99" s="19"/>
      <c r="I99" s="19"/>
      <c r="J99" s="19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2.75" hidden="1">
      <c r="A100" s="41"/>
      <c r="B100" s="56" t="s">
        <v>151</v>
      </c>
      <c r="C100" s="19">
        <v>1</v>
      </c>
      <c r="D100" s="19"/>
      <c r="E100" s="19"/>
      <c r="F100" s="19"/>
      <c r="G100" s="19"/>
      <c r="H100" s="19"/>
      <c r="I100" s="19"/>
      <c r="J100" s="19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2.75">
      <c r="A101" s="41"/>
      <c r="B101" s="56" t="s">
        <v>126</v>
      </c>
      <c r="C101" s="19">
        <f>C102+C103+C104+C105+C106</f>
        <v>8</v>
      </c>
      <c r="D101" s="19">
        <f aca="true" t="shared" si="34" ref="D101:W101">D102+D103+D104+D105+D106</f>
        <v>0</v>
      </c>
      <c r="E101" s="19">
        <f t="shared" si="34"/>
        <v>0</v>
      </c>
      <c r="F101" s="19">
        <f t="shared" si="34"/>
        <v>0</v>
      </c>
      <c r="G101" s="19">
        <f t="shared" si="34"/>
        <v>0</v>
      </c>
      <c r="H101" s="19">
        <f t="shared" si="34"/>
        <v>0</v>
      </c>
      <c r="I101" s="19">
        <f t="shared" si="34"/>
        <v>0</v>
      </c>
      <c r="J101" s="19">
        <f t="shared" si="34"/>
        <v>3.4</v>
      </c>
      <c r="K101" s="19">
        <f t="shared" si="34"/>
        <v>1</v>
      </c>
      <c r="L101" s="19">
        <f t="shared" si="34"/>
        <v>0</v>
      </c>
      <c r="M101" s="19">
        <f t="shared" si="34"/>
        <v>1</v>
      </c>
      <c r="N101" s="19">
        <f t="shared" si="34"/>
        <v>1</v>
      </c>
      <c r="O101" s="19">
        <f t="shared" si="34"/>
        <v>1</v>
      </c>
      <c r="P101" s="19">
        <f t="shared" si="34"/>
        <v>41440.128</v>
      </c>
      <c r="Q101" s="19">
        <f t="shared" si="34"/>
        <v>41440.128</v>
      </c>
      <c r="R101" s="19">
        <f t="shared" si="34"/>
        <v>0</v>
      </c>
      <c r="S101" s="19">
        <f t="shared" si="34"/>
        <v>0</v>
      </c>
      <c r="T101" s="19">
        <f t="shared" si="34"/>
        <v>0</v>
      </c>
      <c r="U101" s="19">
        <f t="shared" si="34"/>
        <v>0</v>
      </c>
      <c r="V101" s="19">
        <f t="shared" si="34"/>
        <v>0</v>
      </c>
      <c r="W101" s="19">
        <f t="shared" si="34"/>
        <v>0</v>
      </c>
    </row>
    <row r="102" spans="1:23" ht="12.75" hidden="1">
      <c r="A102" s="41"/>
      <c r="B102" s="56" t="s">
        <v>127</v>
      </c>
      <c r="C102" s="19"/>
      <c r="D102" s="19"/>
      <c r="E102" s="19"/>
      <c r="F102" s="19"/>
      <c r="G102" s="19"/>
      <c r="H102" s="19"/>
      <c r="I102" s="19"/>
      <c r="J102" s="19">
        <v>3.4</v>
      </c>
      <c r="K102" s="41"/>
      <c r="L102" s="41"/>
      <c r="M102" s="41"/>
      <c r="N102" s="41"/>
      <c r="O102" s="41"/>
      <c r="P102" s="19"/>
      <c r="Q102" s="19"/>
      <c r="R102" s="19"/>
      <c r="S102" s="19"/>
      <c r="T102" s="19"/>
      <c r="U102" s="19"/>
      <c r="V102" s="41"/>
      <c r="W102" s="41"/>
    </row>
    <row r="103" spans="1:23" ht="12.75" hidden="1">
      <c r="A103" s="41"/>
      <c r="B103" s="56" t="s">
        <v>131</v>
      </c>
      <c r="C103" s="19">
        <v>2</v>
      </c>
      <c r="D103" s="19"/>
      <c r="E103" s="19"/>
      <c r="F103" s="19"/>
      <c r="G103" s="19"/>
      <c r="H103" s="19"/>
      <c r="I103" s="19"/>
      <c r="J103" s="19"/>
      <c r="K103" s="41"/>
      <c r="L103" s="41"/>
      <c r="M103" s="41"/>
      <c r="N103" s="41"/>
      <c r="O103" s="41"/>
      <c r="P103" s="19"/>
      <c r="Q103" s="19"/>
      <c r="R103" s="19"/>
      <c r="S103" s="19"/>
      <c r="T103" s="19"/>
      <c r="U103" s="19"/>
      <c r="V103" s="41"/>
      <c r="W103" s="41"/>
    </row>
    <row r="104" spans="1:23" ht="12.75" hidden="1">
      <c r="A104" s="41"/>
      <c r="B104" s="56" t="s">
        <v>137</v>
      </c>
      <c r="C104" s="19">
        <v>4</v>
      </c>
      <c r="D104" s="19"/>
      <c r="E104" s="19"/>
      <c r="F104" s="19"/>
      <c r="G104" s="19"/>
      <c r="H104" s="19"/>
      <c r="I104" s="19"/>
      <c r="J104" s="19"/>
      <c r="K104" s="41">
        <v>1</v>
      </c>
      <c r="L104" s="41"/>
      <c r="M104" s="41">
        <v>1</v>
      </c>
      <c r="N104" s="41">
        <v>1</v>
      </c>
      <c r="O104" s="41">
        <v>1</v>
      </c>
      <c r="P104" s="19">
        <v>41440.128</v>
      </c>
      <c r="Q104" s="19">
        <v>41440.128</v>
      </c>
      <c r="R104" s="19"/>
      <c r="S104" s="19"/>
      <c r="T104" s="19"/>
      <c r="U104" s="19"/>
      <c r="V104" s="41"/>
      <c r="W104" s="41"/>
    </row>
    <row r="105" spans="1:23" ht="12.75" hidden="1">
      <c r="A105" s="41"/>
      <c r="B105" s="56" t="s">
        <v>144</v>
      </c>
      <c r="C105" s="19">
        <v>2</v>
      </c>
      <c r="D105" s="19"/>
      <c r="E105" s="19"/>
      <c r="F105" s="19"/>
      <c r="G105" s="19"/>
      <c r="H105" s="19"/>
      <c r="I105" s="19"/>
      <c r="J105" s="19"/>
      <c r="K105" s="41"/>
      <c r="L105" s="41"/>
      <c r="M105" s="41"/>
      <c r="N105" s="41"/>
      <c r="O105" s="41"/>
      <c r="P105" s="19"/>
      <c r="Q105" s="19"/>
      <c r="R105" s="19"/>
      <c r="S105" s="19"/>
      <c r="T105" s="19"/>
      <c r="U105" s="19"/>
      <c r="V105" s="41"/>
      <c r="W105" s="41"/>
    </row>
    <row r="106" spans="1:23" ht="12.75" hidden="1">
      <c r="A106" s="41"/>
      <c r="B106" s="56" t="s">
        <v>151</v>
      </c>
      <c r="C106" s="19"/>
      <c r="D106" s="19"/>
      <c r="E106" s="19"/>
      <c r="F106" s="19"/>
      <c r="G106" s="19"/>
      <c r="H106" s="19"/>
      <c r="I106" s="19"/>
      <c r="J106" s="19"/>
      <c r="K106" s="41"/>
      <c r="L106" s="41"/>
      <c r="M106" s="41"/>
      <c r="N106" s="41"/>
      <c r="O106" s="41"/>
      <c r="P106" s="19"/>
      <c r="Q106" s="19"/>
      <c r="R106" s="19"/>
      <c r="S106" s="19"/>
      <c r="T106" s="19"/>
      <c r="U106" s="19"/>
      <c r="V106" s="41"/>
      <c r="W106" s="41"/>
    </row>
    <row r="107" spans="1:23" ht="12.75">
      <c r="A107" s="41">
        <v>1400</v>
      </c>
      <c r="B107" s="43" t="s">
        <v>9</v>
      </c>
      <c r="C107" s="41">
        <f aca="true" t="shared" si="35" ref="C107:W107">C108+C114</f>
        <v>3</v>
      </c>
      <c r="D107" s="41">
        <f t="shared" si="35"/>
        <v>0</v>
      </c>
      <c r="E107" s="41">
        <f t="shared" si="35"/>
        <v>0</v>
      </c>
      <c r="F107" s="41">
        <f t="shared" si="35"/>
        <v>0</v>
      </c>
      <c r="G107" s="41">
        <f t="shared" si="35"/>
        <v>0</v>
      </c>
      <c r="H107" s="41">
        <f t="shared" si="35"/>
        <v>0</v>
      </c>
      <c r="I107" s="41">
        <f t="shared" si="35"/>
        <v>0</v>
      </c>
      <c r="J107" s="41">
        <f t="shared" si="35"/>
        <v>0</v>
      </c>
      <c r="K107" s="41">
        <f t="shared" si="35"/>
        <v>0</v>
      </c>
      <c r="L107" s="41">
        <f t="shared" si="35"/>
        <v>0</v>
      </c>
      <c r="M107" s="41">
        <f t="shared" si="35"/>
        <v>0</v>
      </c>
      <c r="N107" s="41">
        <f t="shared" si="35"/>
        <v>0</v>
      </c>
      <c r="O107" s="41">
        <f t="shared" si="35"/>
        <v>0</v>
      </c>
      <c r="P107" s="41">
        <f t="shared" si="35"/>
        <v>9.089</v>
      </c>
      <c r="Q107" s="41">
        <f t="shared" si="35"/>
        <v>0</v>
      </c>
      <c r="R107" s="41">
        <f t="shared" si="35"/>
        <v>1</v>
      </c>
      <c r="S107" s="41">
        <f t="shared" si="35"/>
        <v>9.089</v>
      </c>
      <c r="T107" s="41">
        <f t="shared" si="35"/>
        <v>1</v>
      </c>
      <c r="U107" s="41">
        <f t="shared" si="35"/>
        <v>9.089</v>
      </c>
      <c r="V107" s="41">
        <f t="shared" si="35"/>
        <v>0</v>
      </c>
      <c r="W107" s="41">
        <f t="shared" si="35"/>
        <v>0</v>
      </c>
    </row>
    <row r="108" spans="1:23" ht="12.75">
      <c r="A108" s="41"/>
      <c r="B108" s="56" t="s">
        <v>125</v>
      </c>
      <c r="C108" s="19">
        <f>C109+C110+C111+C112+C113</f>
        <v>3</v>
      </c>
      <c r="D108" s="19">
        <f aca="true" t="shared" si="36" ref="D108:W108">D109+D110+D111+D112+D113</f>
        <v>0</v>
      </c>
      <c r="E108" s="19">
        <f t="shared" si="36"/>
        <v>0</v>
      </c>
      <c r="F108" s="19">
        <f t="shared" si="36"/>
        <v>0</v>
      </c>
      <c r="G108" s="19">
        <f t="shared" si="36"/>
        <v>0</v>
      </c>
      <c r="H108" s="19">
        <f t="shared" si="36"/>
        <v>0</v>
      </c>
      <c r="I108" s="19">
        <f t="shared" si="36"/>
        <v>0</v>
      </c>
      <c r="J108" s="19">
        <f t="shared" si="36"/>
        <v>0</v>
      </c>
      <c r="K108" s="19">
        <f t="shared" si="36"/>
        <v>0</v>
      </c>
      <c r="L108" s="19">
        <f t="shared" si="36"/>
        <v>0</v>
      </c>
      <c r="M108" s="19">
        <f t="shared" si="36"/>
        <v>0</v>
      </c>
      <c r="N108" s="19">
        <f t="shared" si="36"/>
        <v>0</v>
      </c>
      <c r="O108" s="19">
        <f t="shared" si="36"/>
        <v>0</v>
      </c>
      <c r="P108" s="19">
        <f t="shared" si="36"/>
        <v>9.089</v>
      </c>
      <c r="Q108" s="19">
        <f t="shared" si="36"/>
        <v>0</v>
      </c>
      <c r="R108" s="19">
        <f t="shared" si="36"/>
        <v>1</v>
      </c>
      <c r="S108" s="19">
        <f t="shared" si="36"/>
        <v>9.089</v>
      </c>
      <c r="T108" s="19">
        <f t="shared" si="36"/>
        <v>1</v>
      </c>
      <c r="U108" s="19">
        <f t="shared" si="36"/>
        <v>9.089</v>
      </c>
      <c r="V108" s="19">
        <f t="shared" si="36"/>
        <v>0</v>
      </c>
      <c r="W108" s="19">
        <f t="shared" si="36"/>
        <v>0</v>
      </c>
    </row>
    <row r="109" spans="1:23" ht="12.75" hidden="1">
      <c r="A109" s="41"/>
      <c r="B109" s="56" t="s">
        <v>127</v>
      </c>
      <c r="C109" s="19"/>
      <c r="D109" s="19"/>
      <c r="E109" s="19"/>
      <c r="F109" s="19"/>
      <c r="G109" s="19"/>
      <c r="H109" s="19"/>
      <c r="I109" s="19"/>
      <c r="J109" s="19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2.75" hidden="1">
      <c r="A110" s="41"/>
      <c r="B110" s="56" t="s">
        <v>131</v>
      </c>
      <c r="C110" s="19">
        <v>1</v>
      </c>
      <c r="D110" s="19"/>
      <c r="E110" s="19"/>
      <c r="F110" s="19"/>
      <c r="G110" s="19"/>
      <c r="H110" s="19"/>
      <c r="I110" s="19"/>
      <c r="J110" s="19"/>
      <c r="K110" s="41"/>
      <c r="L110" s="41"/>
      <c r="M110" s="41"/>
      <c r="N110" s="41"/>
      <c r="O110" s="41"/>
      <c r="P110" s="41">
        <v>9.089</v>
      </c>
      <c r="Q110" s="41"/>
      <c r="R110" s="41">
        <v>1</v>
      </c>
      <c r="S110" s="41">
        <v>9.089</v>
      </c>
      <c r="T110" s="41">
        <v>1</v>
      </c>
      <c r="U110" s="41">
        <v>9.089</v>
      </c>
      <c r="V110" s="41"/>
      <c r="W110" s="41"/>
    </row>
    <row r="111" spans="1:23" ht="12.75" hidden="1">
      <c r="A111" s="41"/>
      <c r="B111" s="56" t="s">
        <v>137</v>
      </c>
      <c r="C111" s="19"/>
      <c r="D111" s="19"/>
      <c r="E111" s="19"/>
      <c r="F111" s="19"/>
      <c r="G111" s="19"/>
      <c r="H111" s="19"/>
      <c r="I111" s="19"/>
      <c r="J111" s="19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2.75" hidden="1">
      <c r="A112" s="41"/>
      <c r="B112" s="56" t="s">
        <v>144</v>
      </c>
      <c r="C112" s="19"/>
      <c r="D112" s="19"/>
      <c r="E112" s="19"/>
      <c r="F112" s="19"/>
      <c r="G112" s="19"/>
      <c r="H112" s="19"/>
      <c r="I112" s="19"/>
      <c r="J112" s="19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2.75" hidden="1">
      <c r="A113" s="41"/>
      <c r="B113" s="56" t="s">
        <v>151</v>
      </c>
      <c r="C113" s="19">
        <v>2</v>
      </c>
      <c r="D113" s="19"/>
      <c r="E113" s="19"/>
      <c r="F113" s="19"/>
      <c r="G113" s="19"/>
      <c r="H113" s="19"/>
      <c r="I113" s="19"/>
      <c r="J113" s="19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2.75">
      <c r="A114" s="41"/>
      <c r="B114" s="56" t="s">
        <v>126</v>
      </c>
      <c r="C114" s="41">
        <f>C115+C116+C117+C118+C119</f>
        <v>0</v>
      </c>
      <c r="D114" s="41">
        <f aca="true" t="shared" si="37" ref="D114:W114">D115+D116+D117+D118+D119</f>
        <v>0</v>
      </c>
      <c r="E114" s="41">
        <f t="shared" si="37"/>
        <v>0</v>
      </c>
      <c r="F114" s="41">
        <f t="shared" si="37"/>
        <v>0</v>
      </c>
      <c r="G114" s="41">
        <f t="shared" si="37"/>
        <v>0</v>
      </c>
      <c r="H114" s="41">
        <f t="shared" si="37"/>
        <v>0</v>
      </c>
      <c r="I114" s="41">
        <f t="shared" si="37"/>
        <v>0</v>
      </c>
      <c r="J114" s="41">
        <f t="shared" si="37"/>
        <v>0</v>
      </c>
      <c r="K114" s="41">
        <f t="shared" si="37"/>
        <v>0</v>
      </c>
      <c r="L114" s="41">
        <f t="shared" si="37"/>
        <v>0</v>
      </c>
      <c r="M114" s="41">
        <f t="shared" si="37"/>
        <v>0</v>
      </c>
      <c r="N114" s="41">
        <f t="shared" si="37"/>
        <v>0</v>
      </c>
      <c r="O114" s="41">
        <f t="shared" si="37"/>
        <v>0</v>
      </c>
      <c r="P114" s="41">
        <f t="shared" si="37"/>
        <v>0</v>
      </c>
      <c r="Q114" s="41">
        <f t="shared" si="37"/>
        <v>0</v>
      </c>
      <c r="R114" s="41">
        <f t="shared" si="37"/>
        <v>0</v>
      </c>
      <c r="S114" s="41">
        <f t="shared" si="37"/>
        <v>0</v>
      </c>
      <c r="T114" s="41">
        <f t="shared" si="37"/>
        <v>0</v>
      </c>
      <c r="U114" s="41">
        <f t="shared" si="37"/>
        <v>0</v>
      </c>
      <c r="V114" s="41">
        <f t="shared" si="37"/>
        <v>0</v>
      </c>
      <c r="W114" s="41">
        <f t="shared" si="37"/>
        <v>0</v>
      </c>
    </row>
    <row r="115" spans="1:23" ht="12.75" hidden="1">
      <c r="A115" s="41"/>
      <c r="B115" s="56" t="s">
        <v>127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2.75" hidden="1">
      <c r="A116" s="41"/>
      <c r="B116" s="56" t="s">
        <v>131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2.75" hidden="1">
      <c r="A117" s="41"/>
      <c r="B117" s="56" t="s">
        <v>137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2.75" hidden="1">
      <c r="A118" s="41"/>
      <c r="B118" s="56" t="s">
        <v>144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2.75" hidden="1">
      <c r="A119" s="41"/>
      <c r="B119" s="56" t="s">
        <v>151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2.75">
      <c r="A120" s="41">
        <v>1500</v>
      </c>
      <c r="B120" s="43" t="s">
        <v>105</v>
      </c>
      <c r="C120" s="41">
        <f aca="true" t="shared" si="38" ref="C120:W120">C121+C127</f>
        <v>1</v>
      </c>
      <c r="D120" s="41">
        <f t="shared" si="38"/>
        <v>0</v>
      </c>
      <c r="E120" s="41">
        <f t="shared" si="38"/>
        <v>0</v>
      </c>
      <c r="F120" s="41">
        <f t="shared" si="38"/>
        <v>0</v>
      </c>
      <c r="G120" s="41">
        <f t="shared" si="38"/>
        <v>0</v>
      </c>
      <c r="H120" s="41">
        <f t="shared" si="38"/>
        <v>0</v>
      </c>
      <c r="I120" s="41">
        <f t="shared" si="38"/>
        <v>0</v>
      </c>
      <c r="J120" s="41">
        <f t="shared" si="38"/>
        <v>0</v>
      </c>
      <c r="K120" s="41">
        <f t="shared" si="38"/>
        <v>0</v>
      </c>
      <c r="L120" s="41">
        <f t="shared" si="38"/>
        <v>0</v>
      </c>
      <c r="M120" s="41">
        <f t="shared" si="38"/>
        <v>0</v>
      </c>
      <c r="N120" s="41">
        <f t="shared" si="38"/>
        <v>0</v>
      </c>
      <c r="O120" s="41">
        <f t="shared" si="38"/>
        <v>0</v>
      </c>
      <c r="P120" s="41">
        <f t="shared" si="38"/>
        <v>0</v>
      </c>
      <c r="Q120" s="41">
        <f t="shared" si="38"/>
        <v>0</v>
      </c>
      <c r="R120" s="41">
        <f t="shared" si="38"/>
        <v>0</v>
      </c>
      <c r="S120" s="41">
        <f t="shared" si="38"/>
        <v>0</v>
      </c>
      <c r="T120" s="41">
        <f t="shared" si="38"/>
        <v>0</v>
      </c>
      <c r="U120" s="41">
        <f t="shared" si="38"/>
        <v>0</v>
      </c>
      <c r="V120" s="41">
        <f t="shared" si="38"/>
        <v>0</v>
      </c>
      <c r="W120" s="41">
        <f t="shared" si="38"/>
        <v>0</v>
      </c>
    </row>
    <row r="121" spans="1:23" ht="12.75">
      <c r="A121" s="41"/>
      <c r="B121" s="56" t="s">
        <v>125</v>
      </c>
      <c r="C121" s="19">
        <f>C122+C123+C124+C125+C126</f>
        <v>1</v>
      </c>
      <c r="D121" s="19">
        <f aca="true" t="shared" si="39" ref="D121:W121">D122+D123+D124+D125+D126</f>
        <v>0</v>
      </c>
      <c r="E121" s="19">
        <f t="shared" si="39"/>
        <v>0</v>
      </c>
      <c r="F121" s="19">
        <f t="shared" si="39"/>
        <v>0</v>
      </c>
      <c r="G121" s="19">
        <f t="shared" si="39"/>
        <v>0</v>
      </c>
      <c r="H121" s="19">
        <f t="shared" si="39"/>
        <v>0</v>
      </c>
      <c r="I121" s="19">
        <f t="shared" si="39"/>
        <v>0</v>
      </c>
      <c r="J121" s="19">
        <f t="shared" si="39"/>
        <v>0</v>
      </c>
      <c r="K121" s="19">
        <f t="shared" si="39"/>
        <v>0</v>
      </c>
      <c r="L121" s="19">
        <f t="shared" si="39"/>
        <v>0</v>
      </c>
      <c r="M121" s="19">
        <f t="shared" si="39"/>
        <v>0</v>
      </c>
      <c r="N121" s="19">
        <f t="shared" si="39"/>
        <v>0</v>
      </c>
      <c r="O121" s="19">
        <f t="shared" si="39"/>
        <v>0</v>
      </c>
      <c r="P121" s="19">
        <f t="shared" si="39"/>
        <v>0</v>
      </c>
      <c r="Q121" s="19">
        <f t="shared" si="39"/>
        <v>0</v>
      </c>
      <c r="R121" s="19">
        <f t="shared" si="39"/>
        <v>0</v>
      </c>
      <c r="S121" s="19">
        <f t="shared" si="39"/>
        <v>0</v>
      </c>
      <c r="T121" s="19">
        <f t="shared" si="39"/>
        <v>0</v>
      </c>
      <c r="U121" s="19">
        <f t="shared" si="39"/>
        <v>0</v>
      </c>
      <c r="V121" s="19">
        <f t="shared" si="39"/>
        <v>0</v>
      </c>
      <c r="W121" s="19">
        <f t="shared" si="39"/>
        <v>0</v>
      </c>
    </row>
    <row r="122" spans="1:23" ht="12.75" hidden="1">
      <c r="A122" s="41"/>
      <c r="B122" s="56" t="s">
        <v>127</v>
      </c>
      <c r="C122" s="19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2.75" hidden="1">
      <c r="A123" s="41"/>
      <c r="B123" s="56" t="s">
        <v>131</v>
      </c>
      <c r="C123" s="19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2.75" hidden="1">
      <c r="A124" s="41"/>
      <c r="B124" s="56" t="s">
        <v>137</v>
      </c>
      <c r="C124" s="19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2.75" hidden="1">
      <c r="A125" s="41"/>
      <c r="B125" s="56" t="s">
        <v>144</v>
      </c>
      <c r="C125" s="19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2.75" hidden="1">
      <c r="A126" s="41"/>
      <c r="B126" s="56" t="s">
        <v>151</v>
      </c>
      <c r="C126" s="19">
        <v>1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2.75">
      <c r="A127" s="41"/>
      <c r="B127" s="56" t="s">
        <v>126</v>
      </c>
      <c r="C127" s="41">
        <f>C128+C129+C130+C131+C132</f>
        <v>0</v>
      </c>
      <c r="D127" s="41">
        <f aca="true" t="shared" si="40" ref="D127:W127">D128+D129+D130+D131+D132</f>
        <v>0</v>
      </c>
      <c r="E127" s="41">
        <f t="shared" si="40"/>
        <v>0</v>
      </c>
      <c r="F127" s="41">
        <f t="shared" si="40"/>
        <v>0</v>
      </c>
      <c r="G127" s="41">
        <f t="shared" si="40"/>
        <v>0</v>
      </c>
      <c r="H127" s="41">
        <f t="shared" si="40"/>
        <v>0</v>
      </c>
      <c r="I127" s="41">
        <f t="shared" si="40"/>
        <v>0</v>
      </c>
      <c r="J127" s="41">
        <f t="shared" si="40"/>
        <v>0</v>
      </c>
      <c r="K127" s="41">
        <f t="shared" si="40"/>
        <v>0</v>
      </c>
      <c r="L127" s="41">
        <f t="shared" si="40"/>
        <v>0</v>
      </c>
      <c r="M127" s="41">
        <f t="shared" si="40"/>
        <v>0</v>
      </c>
      <c r="N127" s="41">
        <f t="shared" si="40"/>
        <v>0</v>
      </c>
      <c r="O127" s="41">
        <f t="shared" si="40"/>
        <v>0</v>
      </c>
      <c r="P127" s="41">
        <f t="shared" si="40"/>
        <v>0</v>
      </c>
      <c r="Q127" s="41">
        <f t="shared" si="40"/>
        <v>0</v>
      </c>
      <c r="R127" s="41">
        <f t="shared" si="40"/>
        <v>0</v>
      </c>
      <c r="S127" s="41">
        <f t="shared" si="40"/>
        <v>0</v>
      </c>
      <c r="T127" s="41">
        <f t="shared" si="40"/>
        <v>0</v>
      </c>
      <c r="U127" s="41">
        <f t="shared" si="40"/>
        <v>0</v>
      </c>
      <c r="V127" s="41">
        <f t="shared" si="40"/>
        <v>0</v>
      </c>
      <c r="W127" s="41">
        <f t="shared" si="40"/>
        <v>0</v>
      </c>
    </row>
    <row r="128" spans="1:23" ht="12.75" hidden="1">
      <c r="A128" s="41"/>
      <c r="B128" s="56" t="s">
        <v>127</v>
      </c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2.75" hidden="1">
      <c r="A129" s="41"/>
      <c r="B129" s="56" t="s">
        <v>131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2.75" hidden="1">
      <c r="A130" s="41"/>
      <c r="B130" s="56" t="s">
        <v>137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2.75" hidden="1">
      <c r="A131" s="41"/>
      <c r="B131" s="56" t="s">
        <v>144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2.75" hidden="1">
      <c r="A132" s="41"/>
      <c r="B132" s="56" t="s">
        <v>151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24" customHeight="1">
      <c r="A133" s="41">
        <v>1600</v>
      </c>
      <c r="B133" s="43" t="s">
        <v>21</v>
      </c>
      <c r="C133" s="41">
        <f aca="true" t="shared" si="41" ref="C133:W133">C134+C147+C160+C173</f>
        <v>22</v>
      </c>
      <c r="D133" s="41">
        <f t="shared" si="41"/>
        <v>0</v>
      </c>
      <c r="E133" s="41">
        <f t="shared" si="41"/>
        <v>6</v>
      </c>
      <c r="F133" s="41">
        <f t="shared" si="41"/>
        <v>0</v>
      </c>
      <c r="G133" s="41">
        <f t="shared" si="41"/>
        <v>6</v>
      </c>
      <c r="H133" s="41">
        <f t="shared" si="41"/>
        <v>0</v>
      </c>
      <c r="I133" s="41">
        <f t="shared" si="41"/>
        <v>2.142</v>
      </c>
      <c r="J133" s="41">
        <f t="shared" si="41"/>
        <v>1.241</v>
      </c>
      <c r="K133" s="41">
        <f t="shared" si="41"/>
        <v>0</v>
      </c>
      <c r="L133" s="41">
        <f t="shared" si="41"/>
        <v>0</v>
      </c>
      <c r="M133" s="41">
        <f t="shared" si="41"/>
        <v>0</v>
      </c>
      <c r="N133" s="41">
        <f t="shared" si="41"/>
        <v>0</v>
      </c>
      <c r="O133" s="41">
        <f t="shared" si="41"/>
        <v>0</v>
      </c>
      <c r="P133" s="41">
        <f t="shared" si="41"/>
        <v>0</v>
      </c>
      <c r="Q133" s="41">
        <f t="shared" si="41"/>
        <v>0</v>
      </c>
      <c r="R133" s="41">
        <f t="shared" si="41"/>
        <v>0</v>
      </c>
      <c r="S133" s="41">
        <f t="shared" si="41"/>
        <v>0</v>
      </c>
      <c r="T133" s="41">
        <f t="shared" si="41"/>
        <v>0</v>
      </c>
      <c r="U133" s="41">
        <f t="shared" si="41"/>
        <v>0</v>
      </c>
      <c r="V133" s="41">
        <f t="shared" si="41"/>
        <v>0</v>
      </c>
      <c r="W133" s="41">
        <f t="shared" si="41"/>
        <v>0</v>
      </c>
    </row>
    <row r="134" spans="1:23" ht="12.75">
      <c r="A134" s="19">
        <v>1610</v>
      </c>
      <c r="B134" s="44" t="s">
        <v>10</v>
      </c>
      <c r="C134" s="19">
        <f aca="true" t="shared" si="42" ref="C134:W134">C135+C141</f>
        <v>11</v>
      </c>
      <c r="D134" s="19">
        <f t="shared" si="42"/>
        <v>0</v>
      </c>
      <c r="E134" s="19">
        <f t="shared" si="42"/>
        <v>3</v>
      </c>
      <c r="F134" s="19">
        <f t="shared" si="42"/>
        <v>0</v>
      </c>
      <c r="G134" s="19">
        <f t="shared" si="42"/>
        <v>3</v>
      </c>
      <c r="H134" s="19">
        <f t="shared" si="42"/>
        <v>0</v>
      </c>
      <c r="I134" s="19">
        <f t="shared" si="42"/>
        <v>0.255</v>
      </c>
      <c r="J134" s="19">
        <f t="shared" si="42"/>
        <v>0.255</v>
      </c>
      <c r="K134" s="19">
        <f t="shared" si="42"/>
        <v>0</v>
      </c>
      <c r="L134" s="19">
        <f t="shared" si="42"/>
        <v>0</v>
      </c>
      <c r="M134" s="19">
        <f t="shared" si="42"/>
        <v>0</v>
      </c>
      <c r="N134" s="19">
        <f t="shared" si="42"/>
        <v>0</v>
      </c>
      <c r="O134" s="19">
        <f t="shared" si="42"/>
        <v>0</v>
      </c>
      <c r="P134" s="19">
        <f t="shared" si="42"/>
        <v>0</v>
      </c>
      <c r="Q134" s="19">
        <f t="shared" si="42"/>
        <v>0</v>
      </c>
      <c r="R134" s="19">
        <f t="shared" si="42"/>
        <v>0</v>
      </c>
      <c r="S134" s="19">
        <f t="shared" si="42"/>
        <v>0</v>
      </c>
      <c r="T134" s="19">
        <f t="shared" si="42"/>
        <v>0</v>
      </c>
      <c r="U134" s="19">
        <f t="shared" si="42"/>
        <v>0</v>
      </c>
      <c r="V134" s="19">
        <f t="shared" si="42"/>
        <v>0</v>
      </c>
      <c r="W134" s="19">
        <f t="shared" si="42"/>
        <v>0</v>
      </c>
    </row>
    <row r="135" spans="1:23" ht="12.75">
      <c r="A135" s="19"/>
      <c r="B135" s="56" t="s">
        <v>125</v>
      </c>
      <c r="C135" s="19">
        <f>C136+C137+C138+C139+C140</f>
        <v>5</v>
      </c>
      <c r="D135" s="19">
        <f aca="true" t="shared" si="43" ref="D135:W135">D136+D137+D138+D139+D140</f>
        <v>0</v>
      </c>
      <c r="E135" s="19">
        <f t="shared" si="43"/>
        <v>3</v>
      </c>
      <c r="F135" s="19">
        <f t="shared" si="43"/>
        <v>0</v>
      </c>
      <c r="G135" s="19">
        <f t="shared" si="43"/>
        <v>3</v>
      </c>
      <c r="H135" s="19">
        <f t="shared" si="43"/>
        <v>0</v>
      </c>
      <c r="I135" s="19">
        <f t="shared" si="43"/>
        <v>0.255</v>
      </c>
      <c r="J135" s="19">
        <f t="shared" si="43"/>
        <v>0.255</v>
      </c>
      <c r="K135" s="19">
        <f t="shared" si="43"/>
        <v>0</v>
      </c>
      <c r="L135" s="19">
        <f t="shared" si="43"/>
        <v>0</v>
      </c>
      <c r="M135" s="19">
        <f t="shared" si="43"/>
        <v>0</v>
      </c>
      <c r="N135" s="19">
        <f t="shared" si="43"/>
        <v>0</v>
      </c>
      <c r="O135" s="19">
        <f t="shared" si="43"/>
        <v>0</v>
      </c>
      <c r="P135" s="19">
        <f t="shared" si="43"/>
        <v>0</v>
      </c>
      <c r="Q135" s="19">
        <f t="shared" si="43"/>
        <v>0</v>
      </c>
      <c r="R135" s="19">
        <f t="shared" si="43"/>
        <v>0</v>
      </c>
      <c r="S135" s="19">
        <f t="shared" si="43"/>
        <v>0</v>
      </c>
      <c r="T135" s="19">
        <f t="shared" si="43"/>
        <v>0</v>
      </c>
      <c r="U135" s="19">
        <f t="shared" si="43"/>
        <v>0</v>
      </c>
      <c r="V135" s="19">
        <f t="shared" si="43"/>
        <v>0</v>
      </c>
      <c r="W135" s="19">
        <f t="shared" si="43"/>
        <v>0</v>
      </c>
    </row>
    <row r="136" spans="1:23" ht="12.75" hidden="1">
      <c r="A136" s="19"/>
      <c r="B136" s="56" t="s">
        <v>127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:23" ht="12.75" hidden="1">
      <c r="A137" s="19"/>
      <c r="B137" s="56" t="s">
        <v>131</v>
      </c>
      <c r="C137" s="19"/>
      <c r="D137" s="19"/>
      <c r="E137" s="19">
        <v>1</v>
      </c>
      <c r="F137" s="19"/>
      <c r="G137" s="19">
        <v>1</v>
      </c>
      <c r="H137" s="19"/>
      <c r="I137" s="19">
        <v>0.085</v>
      </c>
      <c r="J137" s="19">
        <v>0.085</v>
      </c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1:23" ht="12.75" hidden="1">
      <c r="A138" s="19"/>
      <c r="B138" s="56" t="s">
        <v>137</v>
      </c>
      <c r="C138" s="19">
        <v>2</v>
      </c>
      <c r="D138" s="19"/>
      <c r="E138" s="19">
        <v>2</v>
      </c>
      <c r="F138" s="19"/>
      <c r="G138" s="19">
        <v>2</v>
      </c>
      <c r="H138" s="19"/>
      <c r="I138" s="19">
        <v>0.17</v>
      </c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1:23" ht="12.75" hidden="1">
      <c r="A139" s="19"/>
      <c r="B139" s="56" t="s">
        <v>144</v>
      </c>
      <c r="C139" s="19">
        <v>2</v>
      </c>
      <c r="D139" s="19"/>
      <c r="E139" s="19"/>
      <c r="F139" s="19"/>
      <c r="G139" s="19"/>
      <c r="H139" s="19"/>
      <c r="I139" s="19"/>
      <c r="J139" s="19">
        <v>0.17</v>
      </c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1:23" ht="12.75" hidden="1">
      <c r="A140" s="19"/>
      <c r="B140" s="56" t="s">
        <v>151</v>
      </c>
      <c r="C140" s="19">
        <v>1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ht="12.75">
      <c r="A141" s="19"/>
      <c r="B141" s="56" t="s">
        <v>126</v>
      </c>
      <c r="C141" s="19">
        <f>C142+C143+C144+C145+C146</f>
        <v>6</v>
      </c>
      <c r="D141" s="19">
        <f aca="true" t="shared" si="44" ref="D141:W141">D142+D143+D144+D145+D146</f>
        <v>0</v>
      </c>
      <c r="E141" s="19">
        <f t="shared" si="44"/>
        <v>0</v>
      </c>
      <c r="F141" s="19">
        <f t="shared" si="44"/>
        <v>0</v>
      </c>
      <c r="G141" s="19">
        <f t="shared" si="44"/>
        <v>0</v>
      </c>
      <c r="H141" s="19">
        <f t="shared" si="44"/>
        <v>0</v>
      </c>
      <c r="I141" s="19">
        <f t="shared" si="44"/>
        <v>0</v>
      </c>
      <c r="J141" s="19">
        <f t="shared" si="44"/>
        <v>0</v>
      </c>
      <c r="K141" s="19">
        <f t="shared" si="44"/>
        <v>0</v>
      </c>
      <c r="L141" s="19">
        <f t="shared" si="44"/>
        <v>0</v>
      </c>
      <c r="M141" s="19">
        <f t="shared" si="44"/>
        <v>0</v>
      </c>
      <c r="N141" s="19">
        <f t="shared" si="44"/>
        <v>0</v>
      </c>
      <c r="O141" s="19">
        <f t="shared" si="44"/>
        <v>0</v>
      </c>
      <c r="P141" s="19">
        <f t="shared" si="44"/>
        <v>0</v>
      </c>
      <c r="Q141" s="19">
        <f t="shared" si="44"/>
        <v>0</v>
      </c>
      <c r="R141" s="19">
        <f t="shared" si="44"/>
        <v>0</v>
      </c>
      <c r="S141" s="19">
        <f t="shared" si="44"/>
        <v>0</v>
      </c>
      <c r="T141" s="19">
        <f t="shared" si="44"/>
        <v>0</v>
      </c>
      <c r="U141" s="19">
        <f t="shared" si="44"/>
        <v>0</v>
      </c>
      <c r="V141" s="19">
        <f t="shared" si="44"/>
        <v>0</v>
      </c>
      <c r="W141" s="19">
        <f t="shared" si="44"/>
        <v>0</v>
      </c>
    </row>
    <row r="142" spans="1:23" ht="12.75" hidden="1">
      <c r="A142" s="19"/>
      <c r="B142" s="56" t="s">
        <v>127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1:23" ht="12.75" hidden="1">
      <c r="A143" s="19"/>
      <c r="B143" s="56" t="s">
        <v>131</v>
      </c>
      <c r="C143" s="19">
        <v>3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1:23" ht="12.75" hidden="1">
      <c r="A144" s="19"/>
      <c r="B144" s="56" t="s">
        <v>137</v>
      </c>
      <c r="C144" s="19">
        <v>1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1:23" ht="12.75" hidden="1">
      <c r="A145" s="19"/>
      <c r="B145" s="56" t="s">
        <v>144</v>
      </c>
      <c r="C145" s="19">
        <v>1</v>
      </c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1:23" ht="12.75" hidden="1">
      <c r="A146" s="19"/>
      <c r="B146" s="56" t="s">
        <v>151</v>
      </c>
      <c r="C146" s="19">
        <v>1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1:23" ht="12.75">
      <c r="A147" s="19">
        <v>1620</v>
      </c>
      <c r="B147" s="44" t="s">
        <v>11</v>
      </c>
      <c r="C147" s="19">
        <f aca="true" t="shared" si="45" ref="C147:W147">C148+C154</f>
        <v>11</v>
      </c>
      <c r="D147" s="19">
        <f t="shared" si="45"/>
        <v>0</v>
      </c>
      <c r="E147" s="19">
        <f t="shared" si="45"/>
        <v>3</v>
      </c>
      <c r="F147" s="19">
        <f t="shared" si="45"/>
        <v>0</v>
      </c>
      <c r="G147" s="19">
        <f t="shared" si="45"/>
        <v>3</v>
      </c>
      <c r="H147" s="19">
        <f t="shared" si="45"/>
        <v>0</v>
      </c>
      <c r="I147" s="19">
        <f t="shared" si="45"/>
        <v>1.887</v>
      </c>
      <c r="J147" s="19">
        <f t="shared" si="45"/>
        <v>0.986</v>
      </c>
      <c r="K147" s="19">
        <f t="shared" si="45"/>
        <v>0</v>
      </c>
      <c r="L147" s="19">
        <f t="shared" si="45"/>
        <v>0</v>
      </c>
      <c r="M147" s="19">
        <f t="shared" si="45"/>
        <v>0</v>
      </c>
      <c r="N147" s="19">
        <f t="shared" si="45"/>
        <v>0</v>
      </c>
      <c r="O147" s="19">
        <f t="shared" si="45"/>
        <v>0</v>
      </c>
      <c r="P147" s="19">
        <f t="shared" si="45"/>
        <v>0</v>
      </c>
      <c r="Q147" s="19">
        <f t="shared" si="45"/>
        <v>0</v>
      </c>
      <c r="R147" s="19">
        <f t="shared" si="45"/>
        <v>0</v>
      </c>
      <c r="S147" s="19">
        <f t="shared" si="45"/>
        <v>0</v>
      </c>
      <c r="T147" s="19">
        <f t="shared" si="45"/>
        <v>0</v>
      </c>
      <c r="U147" s="19">
        <f t="shared" si="45"/>
        <v>0</v>
      </c>
      <c r="V147" s="19">
        <f t="shared" si="45"/>
        <v>0</v>
      </c>
      <c r="W147" s="19">
        <f t="shared" si="45"/>
        <v>0</v>
      </c>
    </row>
    <row r="148" spans="1:23" ht="12.75">
      <c r="A148" s="19"/>
      <c r="B148" s="56" t="s">
        <v>125</v>
      </c>
      <c r="C148" s="19">
        <f>C149+C150+C151+C152+C153</f>
        <v>4</v>
      </c>
      <c r="D148" s="19">
        <f aca="true" t="shared" si="46" ref="D148:W148">D149+D150+D151+D152+D153</f>
        <v>0</v>
      </c>
      <c r="E148" s="19">
        <f t="shared" si="46"/>
        <v>2</v>
      </c>
      <c r="F148" s="19">
        <f t="shared" si="46"/>
        <v>0</v>
      </c>
      <c r="G148" s="19">
        <f t="shared" si="46"/>
        <v>2</v>
      </c>
      <c r="H148" s="19">
        <f t="shared" si="46"/>
        <v>0</v>
      </c>
      <c r="I148" s="19">
        <f t="shared" si="46"/>
        <v>0.986</v>
      </c>
      <c r="J148" s="19">
        <f t="shared" si="46"/>
        <v>0.085</v>
      </c>
      <c r="K148" s="19">
        <f t="shared" si="46"/>
        <v>0</v>
      </c>
      <c r="L148" s="19">
        <f t="shared" si="46"/>
        <v>0</v>
      </c>
      <c r="M148" s="19">
        <f t="shared" si="46"/>
        <v>0</v>
      </c>
      <c r="N148" s="19">
        <f t="shared" si="46"/>
        <v>0</v>
      </c>
      <c r="O148" s="19">
        <f t="shared" si="46"/>
        <v>0</v>
      </c>
      <c r="P148" s="19">
        <f t="shared" si="46"/>
        <v>0</v>
      </c>
      <c r="Q148" s="19">
        <f t="shared" si="46"/>
        <v>0</v>
      </c>
      <c r="R148" s="19">
        <f t="shared" si="46"/>
        <v>0</v>
      </c>
      <c r="S148" s="19">
        <f t="shared" si="46"/>
        <v>0</v>
      </c>
      <c r="T148" s="19">
        <f t="shared" si="46"/>
        <v>0</v>
      </c>
      <c r="U148" s="19">
        <f t="shared" si="46"/>
        <v>0</v>
      </c>
      <c r="V148" s="19">
        <f t="shared" si="46"/>
        <v>0</v>
      </c>
      <c r="W148" s="19">
        <f t="shared" si="46"/>
        <v>0</v>
      </c>
    </row>
    <row r="149" spans="1:23" ht="12.75" hidden="1">
      <c r="A149" s="19"/>
      <c r="B149" s="56" t="s">
        <v>127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1:23" ht="12.75" hidden="1">
      <c r="A150" s="19"/>
      <c r="B150" s="56" t="s">
        <v>131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1:23" ht="12.75" hidden="1">
      <c r="A151" s="19"/>
      <c r="B151" s="56" t="s">
        <v>137</v>
      </c>
      <c r="C151" s="19">
        <v>1</v>
      </c>
      <c r="D151" s="19"/>
      <c r="E151" s="19">
        <v>1</v>
      </c>
      <c r="F151" s="19"/>
      <c r="G151" s="19">
        <v>1</v>
      </c>
      <c r="H151" s="19"/>
      <c r="I151" s="19">
        <v>0.085</v>
      </c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1:23" ht="12.75" hidden="1">
      <c r="A152" s="19"/>
      <c r="B152" s="56" t="s">
        <v>144</v>
      </c>
      <c r="C152" s="19">
        <v>1</v>
      </c>
      <c r="D152" s="19"/>
      <c r="E152" s="19"/>
      <c r="F152" s="19"/>
      <c r="G152" s="19"/>
      <c r="H152" s="19"/>
      <c r="I152" s="19"/>
      <c r="J152" s="19">
        <v>0.085</v>
      </c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1:23" ht="12.75" hidden="1">
      <c r="A153" s="19"/>
      <c r="B153" s="56" t="s">
        <v>151</v>
      </c>
      <c r="C153" s="19">
        <v>2</v>
      </c>
      <c r="D153" s="19"/>
      <c r="E153" s="19">
        <v>1</v>
      </c>
      <c r="F153" s="19"/>
      <c r="G153" s="19">
        <v>1</v>
      </c>
      <c r="H153" s="19"/>
      <c r="I153" s="19">
        <v>0.901</v>
      </c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1:23" ht="12.75">
      <c r="A154" s="19"/>
      <c r="B154" s="56" t="s">
        <v>126</v>
      </c>
      <c r="C154" s="19">
        <f>C155+C156+C157+C158+C159</f>
        <v>7</v>
      </c>
      <c r="D154" s="19">
        <f aca="true" t="shared" si="47" ref="D154:W154">D155+D156+D157+D158+D159</f>
        <v>0</v>
      </c>
      <c r="E154" s="19">
        <f t="shared" si="47"/>
        <v>1</v>
      </c>
      <c r="F154" s="19">
        <f t="shared" si="47"/>
        <v>0</v>
      </c>
      <c r="G154" s="19">
        <f t="shared" si="47"/>
        <v>1</v>
      </c>
      <c r="H154" s="19">
        <f t="shared" si="47"/>
        <v>0</v>
      </c>
      <c r="I154" s="19">
        <f t="shared" si="47"/>
        <v>0.901</v>
      </c>
      <c r="J154" s="19">
        <f t="shared" si="47"/>
        <v>0.901</v>
      </c>
      <c r="K154" s="19">
        <f t="shared" si="47"/>
        <v>0</v>
      </c>
      <c r="L154" s="19">
        <f t="shared" si="47"/>
        <v>0</v>
      </c>
      <c r="M154" s="19">
        <f t="shared" si="47"/>
        <v>0</v>
      </c>
      <c r="N154" s="19">
        <f t="shared" si="47"/>
        <v>0</v>
      </c>
      <c r="O154" s="19">
        <f t="shared" si="47"/>
        <v>0</v>
      </c>
      <c r="P154" s="19">
        <f t="shared" si="47"/>
        <v>0</v>
      </c>
      <c r="Q154" s="19">
        <f t="shared" si="47"/>
        <v>0</v>
      </c>
      <c r="R154" s="19">
        <f t="shared" si="47"/>
        <v>0</v>
      </c>
      <c r="S154" s="19">
        <f t="shared" si="47"/>
        <v>0</v>
      </c>
      <c r="T154" s="19">
        <f t="shared" si="47"/>
        <v>0</v>
      </c>
      <c r="U154" s="19">
        <f t="shared" si="47"/>
        <v>0</v>
      </c>
      <c r="V154" s="19">
        <f t="shared" si="47"/>
        <v>0</v>
      </c>
      <c r="W154" s="19">
        <f t="shared" si="47"/>
        <v>0</v>
      </c>
    </row>
    <row r="155" spans="1:23" ht="12.75" hidden="1">
      <c r="A155" s="19"/>
      <c r="B155" s="56" t="s">
        <v>127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56" spans="1:23" ht="12.75" hidden="1">
      <c r="A156" s="19"/>
      <c r="B156" s="56" t="s">
        <v>131</v>
      </c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1:23" ht="12.75" hidden="1">
      <c r="A157" s="19"/>
      <c r="B157" s="56" t="s">
        <v>137</v>
      </c>
      <c r="C157" s="19">
        <v>4</v>
      </c>
      <c r="D157" s="19"/>
      <c r="E157" s="19">
        <v>1</v>
      </c>
      <c r="F157" s="19"/>
      <c r="G157" s="19">
        <v>1</v>
      </c>
      <c r="H157" s="19"/>
      <c r="I157" s="19">
        <v>0.901</v>
      </c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1:23" ht="12.75" hidden="1">
      <c r="A158" s="19"/>
      <c r="B158" s="56" t="s">
        <v>144</v>
      </c>
      <c r="C158" s="19">
        <v>3</v>
      </c>
      <c r="D158" s="19"/>
      <c r="E158" s="19"/>
      <c r="F158" s="19"/>
      <c r="G158" s="19"/>
      <c r="H158" s="19"/>
      <c r="I158" s="19"/>
      <c r="J158" s="19">
        <v>0.901</v>
      </c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</row>
    <row r="159" spans="1:23" ht="12.75" hidden="1">
      <c r="A159" s="19"/>
      <c r="B159" s="56" t="s">
        <v>151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</row>
    <row r="160" spans="1:23" ht="12.75">
      <c r="A160" s="19">
        <v>1630</v>
      </c>
      <c r="B160" s="44" t="s">
        <v>109</v>
      </c>
      <c r="C160" s="19">
        <f aca="true" t="shared" si="48" ref="C160:W160">C161+C167</f>
        <v>0</v>
      </c>
      <c r="D160" s="19">
        <f t="shared" si="48"/>
        <v>0</v>
      </c>
      <c r="E160" s="19">
        <f t="shared" si="48"/>
        <v>0</v>
      </c>
      <c r="F160" s="19">
        <f t="shared" si="48"/>
        <v>0</v>
      </c>
      <c r="G160" s="19">
        <f t="shared" si="48"/>
        <v>0</v>
      </c>
      <c r="H160" s="19">
        <f t="shared" si="48"/>
        <v>0</v>
      </c>
      <c r="I160" s="19">
        <f t="shared" si="48"/>
        <v>0</v>
      </c>
      <c r="J160" s="19">
        <f t="shared" si="48"/>
        <v>0</v>
      </c>
      <c r="K160" s="19">
        <f t="shared" si="48"/>
        <v>0</v>
      </c>
      <c r="L160" s="19">
        <f t="shared" si="48"/>
        <v>0</v>
      </c>
      <c r="M160" s="19">
        <f t="shared" si="48"/>
        <v>0</v>
      </c>
      <c r="N160" s="19">
        <f t="shared" si="48"/>
        <v>0</v>
      </c>
      <c r="O160" s="19">
        <f t="shared" si="48"/>
        <v>0</v>
      </c>
      <c r="P160" s="19">
        <f t="shared" si="48"/>
        <v>0</v>
      </c>
      <c r="Q160" s="19">
        <f t="shared" si="48"/>
        <v>0</v>
      </c>
      <c r="R160" s="19">
        <f t="shared" si="48"/>
        <v>0</v>
      </c>
      <c r="S160" s="19">
        <f t="shared" si="48"/>
        <v>0</v>
      </c>
      <c r="T160" s="19">
        <f t="shared" si="48"/>
        <v>0</v>
      </c>
      <c r="U160" s="19">
        <f t="shared" si="48"/>
        <v>0</v>
      </c>
      <c r="V160" s="19">
        <f t="shared" si="48"/>
        <v>0</v>
      </c>
      <c r="W160" s="19">
        <f t="shared" si="48"/>
        <v>0</v>
      </c>
    </row>
    <row r="161" spans="1:23" ht="12.75">
      <c r="A161" s="19"/>
      <c r="B161" s="56" t="s">
        <v>125</v>
      </c>
      <c r="C161" s="19">
        <f>C162+C163+C164+C165+C166</f>
        <v>0</v>
      </c>
      <c r="D161" s="19">
        <f aca="true" t="shared" si="49" ref="D161:W161">D162+D163+D164+D165+D166</f>
        <v>0</v>
      </c>
      <c r="E161" s="19">
        <f t="shared" si="49"/>
        <v>0</v>
      </c>
      <c r="F161" s="19">
        <f t="shared" si="49"/>
        <v>0</v>
      </c>
      <c r="G161" s="19">
        <f t="shared" si="49"/>
        <v>0</v>
      </c>
      <c r="H161" s="19">
        <f t="shared" si="49"/>
        <v>0</v>
      </c>
      <c r="I161" s="19">
        <f t="shared" si="49"/>
        <v>0</v>
      </c>
      <c r="J161" s="19">
        <f t="shared" si="49"/>
        <v>0</v>
      </c>
      <c r="K161" s="19">
        <f t="shared" si="49"/>
        <v>0</v>
      </c>
      <c r="L161" s="19">
        <f t="shared" si="49"/>
        <v>0</v>
      </c>
      <c r="M161" s="19">
        <f t="shared" si="49"/>
        <v>0</v>
      </c>
      <c r="N161" s="19">
        <f t="shared" si="49"/>
        <v>0</v>
      </c>
      <c r="O161" s="19">
        <f t="shared" si="49"/>
        <v>0</v>
      </c>
      <c r="P161" s="19">
        <f t="shared" si="49"/>
        <v>0</v>
      </c>
      <c r="Q161" s="19">
        <f t="shared" si="49"/>
        <v>0</v>
      </c>
      <c r="R161" s="19">
        <f t="shared" si="49"/>
        <v>0</v>
      </c>
      <c r="S161" s="19">
        <f t="shared" si="49"/>
        <v>0</v>
      </c>
      <c r="T161" s="19">
        <f t="shared" si="49"/>
        <v>0</v>
      </c>
      <c r="U161" s="19">
        <f t="shared" si="49"/>
        <v>0</v>
      </c>
      <c r="V161" s="19">
        <f t="shared" si="49"/>
        <v>0</v>
      </c>
      <c r="W161" s="19">
        <f t="shared" si="49"/>
        <v>0</v>
      </c>
    </row>
    <row r="162" spans="1:23" ht="12.75" hidden="1">
      <c r="A162" s="19"/>
      <c r="B162" s="56" t="s">
        <v>127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:23" ht="12.75" hidden="1">
      <c r="A163" s="19"/>
      <c r="B163" s="56" t="s">
        <v>131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1:23" ht="12.75" hidden="1">
      <c r="A164" s="19"/>
      <c r="B164" s="56" t="s">
        <v>137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1:23" ht="12.75" hidden="1">
      <c r="A165" s="19"/>
      <c r="B165" s="56" t="s">
        <v>144</v>
      </c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1:23" ht="12.75" hidden="1">
      <c r="A166" s="19"/>
      <c r="B166" s="56" t="s">
        <v>151</v>
      </c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1:23" ht="12" customHeight="1">
      <c r="A167" s="19"/>
      <c r="B167" s="56" t="s">
        <v>126</v>
      </c>
      <c r="C167" s="19">
        <f>C168+C169+C170+C171+C172</f>
        <v>0</v>
      </c>
      <c r="D167" s="19">
        <f aca="true" t="shared" si="50" ref="D167:W167">D168+D169+D170+D171+D172</f>
        <v>0</v>
      </c>
      <c r="E167" s="19">
        <f t="shared" si="50"/>
        <v>0</v>
      </c>
      <c r="F167" s="19">
        <f t="shared" si="50"/>
        <v>0</v>
      </c>
      <c r="G167" s="19">
        <f t="shared" si="50"/>
        <v>0</v>
      </c>
      <c r="H167" s="19">
        <f t="shared" si="50"/>
        <v>0</v>
      </c>
      <c r="I167" s="19">
        <f t="shared" si="50"/>
        <v>0</v>
      </c>
      <c r="J167" s="19">
        <f t="shared" si="50"/>
        <v>0</v>
      </c>
      <c r="K167" s="19">
        <f t="shared" si="50"/>
        <v>0</v>
      </c>
      <c r="L167" s="19">
        <f t="shared" si="50"/>
        <v>0</v>
      </c>
      <c r="M167" s="19">
        <f t="shared" si="50"/>
        <v>0</v>
      </c>
      <c r="N167" s="19">
        <f t="shared" si="50"/>
        <v>0</v>
      </c>
      <c r="O167" s="19">
        <f t="shared" si="50"/>
        <v>0</v>
      </c>
      <c r="P167" s="19">
        <f t="shared" si="50"/>
        <v>0</v>
      </c>
      <c r="Q167" s="19">
        <f t="shared" si="50"/>
        <v>0</v>
      </c>
      <c r="R167" s="19">
        <f t="shared" si="50"/>
        <v>0</v>
      </c>
      <c r="S167" s="19">
        <f t="shared" si="50"/>
        <v>0</v>
      </c>
      <c r="T167" s="19">
        <f t="shared" si="50"/>
        <v>0</v>
      </c>
      <c r="U167" s="19">
        <f t="shared" si="50"/>
        <v>0</v>
      </c>
      <c r="V167" s="19">
        <f t="shared" si="50"/>
        <v>0</v>
      </c>
      <c r="W167" s="19">
        <f t="shared" si="50"/>
        <v>0</v>
      </c>
    </row>
    <row r="168" spans="1:23" ht="12.75" hidden="1">
      <c r="A168" s="19"/>
      <c r="B168" s="56" t="s">
        <v>127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1:23" ht="12.75" hidden="1">
      <c r="A169" s="19"/>
      <c r="B169" s="56" t="s">
        <v>131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1:23" ht="12.75" hidden="1">
      <c r="A170" s="19"/>
      <c r="B170" s="56" t="s">
        <v>137</v>
      </c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1:23" ht="12.75" hidden="1">
      <c r="A171" s="19"/>
      <c r="B171" s="56" t="s">
        <v>144</v>
      </c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1:23" ht="12.75" hidden="1">
      <c r="A172" s="19"/>
      <c r="B172" s="56" t="s">
        <v>151</v>
      </c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1:23" ht="12.75">
      <c r="A173" s="19">
        <v>1640</v>
      </c>
      <c r="B173" s="44" t="s">
        <v>12</v>
      </c>
      <c r="C173" s="19">
        <f aca="true" t="shared" si="51" ref="C173:W173">C174+C180</f>
        <v>0</v>
      </c>
      <c r="D173" s="19">
        <f t="shared" si="51"/>
        <v>0</v>
      </c>
      <c r="E173" s="19">
        <f t="shared" si="51"/>
        <v>0</v>
      </c>
      <c r="F173" s="19">
        <f t="shared" si="51"/>
        <v>0</v>
      </c>
      <c r="G173" s="19">
        <f t="shared" si="51"/>
        <v>0</v>
      </c>
      <c r="H173" s="19">
        <f t="shared" si="51"/>
        <v>0</v>
      </c>
      <c r="I173" s="19">
        <f t="shared" si="51"/>
        <v>0</v>
      </c>
      <c r="J173" s="19">
        <f t="shared" si="51"/>
        <v>0</v>
      </c>
      <c r="K173" s="19">
        <f t="shared" si="51"/>
        <v>0</v>
      </c>
      <c r="L173" s="19">
        <f t="shared" si="51"/>
        <v>0</v>
      </c>
      <c r="M173" s="19">
        <f t="shared" si="51"/>
        <v>0</v>
      </c>
      <c r="N173" s="19">
        <f t="shared" si="51"/>
        <v>0</v>
      </c>
      <c r="O173" s="19">
        <f t="shared" si="51"/>
        <v>0</v>
      </c>
      <c r="P173" s="19">
        <f t="shared" si="51"/>
        <v>0</v>
      </c>
      <c r="Q173" s="19">
        <f t="shared" si="51"/>
        <v>0</v>
      </c>
      <c r="R173" s="19">
        <f t="shared" si="51"/>
        <v>0</v>
      </c>
      <c r="S173" s="19">
        <f t="shared" si="51"/>
        <v>0</v>
      </c>
      <c r="T173" s="19">
        <f t="shared" si="51"/>
        <v>0</v>
      </c>
      <c r="U173" s="19">
        <f t="shared" si="51"/>
        <v>0</v>
      </c>
      <c r="V173" s="19">
        <f t="shared" si="51"/>
        <v>0</v>
      </c>
      <c r="W173" s="19">
        <f t="shared" si="51"/>
        <v>0</v>
      </c>
    </row>
    <row r="174" spans="1:23" ht="12" customHeight="1">
      <c r="A174" s="19"/>
      <c r="B174" s="56" t="s">
        <v>125</v>
      </c>
      <c r="C174" s="19">
        <f>C175+C176+C177+C178+C179</f>
        <v>0</v>
      </c>
      <c r="D174" s="19">
        <f aca="true" t="shared" si="52" ref="D174:W174">D175+D176+D177+D178+D179</f>
        <v>0</v>
      </c>
      <c r="E174" s="19">
        <f t="shared" si="52"/>
        <v>0</v>
      </c>
      <c r="F174" s="19">
        <f t="shared" si="52"/>
        <v>0</v>
      </c>
      <c r="G174" s="19">
        <f t="shared" si="52"/>
        <v>0</v>
      </c>
      <c r="H174" s="19">
        <f t="shared" si="52"/>
        <v>0</v>
      </c>
      <c r="I174" s="19">
        <f t="shared" si="52"/>
        <v>0</v>
      </c>
      <c r="J174" s="19">
        <f t="shared" si="52"/>
        <v>0</v>
      </c>
      <c r="K174" s="19">
        <f t="shared" si="52"/>
        <v>0</v>
      </c>
      <c r="L174" s="19">
        <f t="shared" si="52"/>
        <v>0</v>
      </c>
      <c r="M174" s="19">
        <f t="shared" si="52"/>
        <v>0</v>
      </c>
      <c r="N174" s="19">
        <f t="shared" si="52"/>
        <v>0</v>
      </c>
      <c r="O174" s="19">
        <f t="shared" si="52"/>
        <v>0</v>
      </c>
      <c r="P174" s="19">
        <f t="shared" si="52"/>
        <v>0</v>
      </c>
      <c r="Q174" s="19">
        <f t="shared" si="52"/>
        <v>0</v>
      </c>
      <c r="R174" s="19">
        <f t="shared" si="52"/>
        <v>0</v>
      </c>
      <c r="S174" s="19">
        <f t="shared" si="52"/>
        <v>0</v>
      </c>
      <c r="T174" s="19">
        <f t="shared" si="52"/>
        <v>0</v>
      </c>
      <c r="U174" s="19">
        <f t="shared" si="52"/>
        <v>0</v>
      </c>
      <c r="V174" s="19">
        <f t="shared" si="52"/>
        <v>0</v>
      </c>
      <c r="W174" s="19">
        <f t="shared" si="52"/>
        <v>0</v>
      </c>
    </row>
    <row r="175" spans="1:23" ht="12.75" hidden="1">
      <c r="A175" s="19"/>
      <c r="B175" s="56" t="s">
        <v>127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1:23" ht="12.75" hidden="1">
      <c r="A176" s="19"/>
      <c r="B176" s="56" t="s">
        <v>131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1:23" ht="12.75" hidden="1">
      <c r="A177" s="19"/>
      <c r="B177" s="56" t="s">
        <v>137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1:23" ht="12.75" hidden="1">
      <c r="A178" s="19"/>
      <c r="B178" s="56" t="s">
        <v>144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1:23" ht="12.75" hidden="1">
      <c r="A179" s="19"/>
      <c r="B179" s="56" t="s">
        <v>151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1:23" ht="12" customHeight="1">
      <c r="A180" s="19"/>
      <c r="B180" s="56" t="s">
        <v>126</v>
      </c>
      <c r="C180" s="19">
        <f>C181+C182+C183+C184+C185</f>
        <v>0</v>
      </c>
      <c r="D180" s="19">
        <f aca="true" t="shared" si="53" ref="D180:W180">D181+D182+D183+D184+D185</f>
        <v>0</v>
      </c>
      <c r="E180" s="19">
        <f t="shared" si="53"/>
        <v>0</v>
      </c>
      <c r="F180" s="19">
        <f t="shared" si="53"/>
        <v>0</v>
      </c>
      <c r="G180" s="19">
        <f t="shared" si="53"/>
        <v>0</v>
      </c>
      <c r="H180" s="19">
        <f t="shared" si="53"/>
        <v>0</v>
      </c>
      <c r="I180" s="19">
        <f t="shared" si="53"/>
        <v>0</v>
      </c>
      <c r="J180" s="19">
        <f t="shared" si="53"/>
        <v>0</v>
      </c>
      <c r="K180" s="19">
        <f t="shared" si="53"/>
        <v>0</v>
      </c>
      <c r="L180" s="19">
        <f t="shared" si="53"/>
        <v>0</v>
      </c>
      <c r="M180" s="19">
        <f t="shared" si="53"/>
        <v>0</v>
      </c>
      <c r="N180" s="19">
        <f t="shared" si="53"/>
        <v>0</v>
      </c>
      <c r="O180" s="19">
        <f t="shared" si="53"/>
        <v>0</v>
      </c>
      <c r="P180" s="19">
        <f t="shared" si="53"/>
        <v>0</v>
      </c>
      <c r="Q180" s="19">
        <f t="shared" si="53"/>
        <v>0</v>
      </c>
      <c r="R180" s="19">
        <f t="shared" si="53"/>
        <v>0</v>
      </c>
      <c r="S180" s="19">
        <f t="shared" si="53"/>
        <v>0</v>
      </c>
      <c r="T180" s="19">
        <f t="shared" si="53"/>
        <v>0</v>
      </c>
      <c r="U180" s="19">
        <f t="shared" si="53"/>
        <v>0</v>
      </c>
      <c r="V180" s="19">
        <f t="shared" si="53"/>
        <v>0</v>
      </c>
      <c r="W180" s="19">
        <f t="shared" si="53"/>
        <v>0</v>
      </c>
    </row>
    <row r="181" spans="1:23" ht="12.75" hidden="1">
      <c r="A181" s="19"/>
      <c r="B181" s="56" t="s">
        <v>127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1:23" ht="12.75" hidden="1">
      <c r="A182" s="19"/>
      <c r="B182" s="56" t="s">
        <v>131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1:23" ht="12.75" hidden="1">
      <c r="A183" s="19"/>
      <c r="B183" s="56" t="s">
        <v>137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1:23" ht="12.75" hidden="1">
      <c r="A184" s="19"/>
      <c r="B184" s="56" t="s">
        <v>144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1:23" ht="12.75" hidden="1">
      <c r="A185" s="19"/>
      <c r="B185" s="56" t="s">
        <v>151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1:23" ht="12.75">
      <c r="A186" s="41">
        <v>1700</v>
      </c>
      <c r="B186" s="43" t="s">
        <v>13</v>
      </c>
      <c r="C186" s="41">
        <f aca="true" t="shared" si="54" ref="C186:W186">C187+C193</f>
        <v>24</v>
      </c>
      <c r="D186" s="41">
        <f t="shared" si="54"/>
        <v>0</v>
      </c>
      <c r="E186" s="41">
        <f t="shared" si="54"/>
        <v>23</v>
      </c>
      <c r="F186" s="41">
        <f t="shared" si="54"/>
        <v>1</v>
      </c>
      <c r="G186" s="41">
        <f t="shared" si="54"/>
        <v>22</v>
      </c>
      <c r="H186" s="41">
        <f t="shared" si="54"/>
        <v>0</v>
      </c>
      <c r="I186" s="41">
        <f t="shared" si="54"/>
        <v>2.363</v>
      </c>
      <c r="J186" s="41">
        <f t="shared" si="54"/>
        <v>1.547</v>
      </c>
      <c r="K186" s="41">
        <f t="shared" si="54"/>
        <v>0</v>
      </c>
      <c r="L186" s="41">
        <f t="shared" si="54"/>
        <v>0</v>
      </c>
      <c r="M186" s="41">
        <f t="shared" si="54"/>
        <v>0</v>
      </c>
      <c r="N186" s="41">
        <f t="shared" si="54"/>
        <v>0</v>
      </c>
      <c r="O186" s="41">
        <f t="shared" si="54"/>
        <v>0</v>
      </c>
      <c r="P186" s="41">
        <f t="shared" si="54"/>
        <v>0</v>
      </c>
      <c r="Q186" s="41">
        <f t="shared" si="54"/>
        <v>0</v>
      </c>
      <c r="R186" s="41">
        <f t="shared" si="54"/>
        <v>0</v>
      </c>
      <c r="S186" s="41">
        <f t="shared" si="54"/>
        <v>0</v>
      </c>
      <c r="T186" s="41">
        <f t="shared" si="54"/>
        <v>0</v>
      </c>
      <c r="U186" s="41">
        <f t="shared" si="54"/>
        <v>0</v>
      </c>
      <c r="V186" s="41">
        <f t="shared" si="54"/>
        <v>0</v>
      </c>
      <c r="W186" s="41">
        <f t="shared" si="54"/>
        <v>0</v>
      </c>
    </row>
    <row r="187" spans="1:23" ht="12.75">
      <c r="A187" s="41"/>
      <c r="B187" s="56" t="s">
        <v>125</v>
      </c>
      <c r="C187" s="19">
        <f>C188+C189+C190+C191+C192</f>
        <v>3</v>
      </c>
      <c r="D187" s="19">
        <f aca="true" t="shared" si="55" ref="D187:W187">D188+D189+D190+D191+D192</f>
        <v>0</v>
      </c>
      <c r="E187" s="19">
        <f t="shared" si="55"/>
        <v>0</v>
      </c>
      <c r="F187" s="19">
        <f t="shared" si="55"/>
        <v>0</v>
      </c>
      <c r="G187" s="19">
        <f t="shared" si="55"/>
        <v>0</v>
      </c>
      <c r="H187" s="19">
        <f t="shared" si="55"/>
        <v>0</v>
      </c>
      <c r="I187" s="19">
        <f t="shared" si="55"/>
        <v>0</v>
      </c>
      <c r="J187" s="19">
        <f t="shared" si="55"/>
        <v>0</v>
      </c>
      <c r="K187" s="19">
        <f t="shared" si="55"/>
        <v>0</v>
      </c>
      <c r="L187" s="19">
        <f t="shared" si="55"/>
        <v>0</v>
      </c>
      <c r="M187" s="19">
        <f t="shared" si="55"/>
        <v>0</v>
      </c>
      <c r="N187" s="19">
        <f t="shared" si="55"/>
        <v>0</v>
      </c>
      <c r="O187" s="19">
        <f t="shared" si="55"/>
        <v>0</v>
      </c>
      <c r="P187" s="19">
        <f t="shared" si="55"/>
        <v>0</v>
      </c>
      <c r="Q187" s="19">
        <f t="shared" si="55"/>
        <v>0</v>
      </c>
      <c r="R187" s="19">
        <f t="shared" si="55"/>
        <v>0</v>
      </c>
      <c r="S187" s="19">
        <f t="shared" si="55"/>
        <v>0</v>
      </c>
      <c r="T187" s="19">
        <f t="shared" si="55"/>
        <v>0</v>
      </c>
      <c r="U187" s="19">
        <f t="shared" si="55"/>
        <v>0</v>
      </c>
      <c r="V187" s="19">
        <f t="shared" si="55"/>
        <v>0</v>
      </c>
      <c r="W187" s="19">
        <f t="shared" si="55"/>
        <v>0</v>
      </c>
    </row>
    <row r="188" spans="1:23" ht="12.75" hidden="1">
      <c r="A188" s="41"/>
      <c r="B188" s="56" t="s">
        <v>127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1:23" ht="12.75" hidden="1">
      <c r="A189" s="41"/>
      <c r="B189" s="56" t="s">
        <v>131</v>
      </c>
      <c r="C189" s="19">
        <v>1</v>
      </c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1:23" ht="12.75" hidden="1">
      <c r="A190" s="41"/>
      <c r="B190" s="56" t="s">
        <v>137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1:23" ht="12.75" hidden="1">
      <c r="A191" s="41"/>
      <c r="B191" s="56" t="s">
        <v>144</v>
      </c>
      <c r="C191" s="19">
        <v>1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1:23" ht="12.75" hidden="1">
      <c r="A192" s="41"/>
      <c r="B192" s="56" t="s">
        <v>151</v>
      </c>
      <c r="C192" s="19">
        <v>1</v>
      </c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</row>
    <row r="193" spans="1:23" ht="12" customHeight="1">
      <c r="A193" s="41"/>
      <c r="B193" s="56" t="s">
        <v>126</v>
      </c>
      <c r="C193" s="19">
        <f>C194+C195+C196+C197+C198</f>
        <v>21</v>
      </c>
      <c r="D193" s="19">
        <f aca="true" t="shared" si="56" ref="D193:W193">D194+D195+D196+D197+D198</f>
        <v>0</v>
      </c>
      <c r="E193" s="19">
        <f t="shared" si="56"/>
        <v>23</v>
      </c>
      <c r="F193" s="19">
        <f t="shared" si="56"/>
        <v>1</v>
      </c>
      <c r="G193" s="19">
        <f t="shared" si="56"/>
        <v>22</v>
      </c>
      <c r="H193" s="19">
        <f t="shared" si="56"/>
        <v>0</v>
      </c>
      <c r="I193" s="19">
        <f t="shared" si="56"/>
        <v>2.363</v>
      </c>
      <c r="J193" s="19">
        <f t="shared" si="56"/>
        <v>1.547</v>
      </c>
      <c r="K193" s="19">
        <f t="shared" si="56"/>
        <v>0</v>
      </c>
      <c r="L193" s="19">
        <f t="shared" si="56"/>
        <v>0</v>
      </c>
      <c r="M193" s="19">
        <f t="shared" si="56"/>
        <v>0</v>
      </c>
      <c r="N193" s="19">
        <f t="shared" si="56"/>
        <v>0</v>
      </c>
      <c r="O193" s="19">
        <f t="shared" si="56"/>
        <v>0</v>
      </c>
      <c r="P193" s="19">
        <f t="shared" si="56"/>
        <v>0</v>
      </c>
      <c r="Q193" s="19">
        <f t="shared" si="56"/>
        <v>0</v>
      </c>
      <c r="R193" s="19">
        <f t="shared" si="56"/>
        <v>0</v>
      </c>
      <c r="S193" s="19">
        <f t="shared" si="56"/>
        <v>0</v>
      </c>
      <c r="T193" s="19">
        <f t="shared" si="56"/>
        <v>0</v>
      </c>
      <c r="U193" s="19">
        <f t="shared" si="56"/>
        <v>0</v>
      </c>
      <c r="V193" s="19">
        <f t="shared" si="56"/>
        <v>0</v>
      </c>
      <c r="W193" s="19">
        <f t="shared" si="56"/>
        <v>0</v>
      </c>
    </row>
    <row r="194" spans="1:23" ht="12.75" hidden="1">
      <c r="A194" s="41"/>
      <c r="B194" s="56" t="s">
        <v>127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1:23" ht="12.75" hidden="1">
      <c r="A195" s="41"/>
      <c r="B195" s="56" t="s">
        <v>131</v>
      </c>
      <c r="C195" s="19">
        <v>4</v>
      </c>
      <c r="D195" s="19"/>
      <c r="E195" s="19">
        <v>1</v>
      </c>
      <c r="F195" s="19"/>
      <c r="G195" s="19">
        <v>1</v>
      </c>
      <c r="H195" s="19"/>
      <c r="I195" s="19">
        <v>0.255</v>
      </c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1:23" ht="12.75" hidden="1">
      <c r="A196" s="41"/>
      <c r="B196" s="56" t="s">
        <v>137</v>
      </c>
      <c r="C196" s="19">
        <v>3</v>
      </c>
      <c r="D196" s="19"/>
      <c r="E196" s="19">
        <v>1</v>
      </c>
      <c r="F196" s="19"/>
      <c r="G196" s="19">
        <v>1</v>
      </c>
      <c r="H196" s="19"/>
      <c r="I196" s="19">
        <v>0.17</v>
      </c>
      <c r="J196" s="19">
        <v>0.17</v>
      </c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1:23" ht="12.75" hidden="1">
      <c r="A197" s="41"/>
      <c r="B197" s="56" t="s">
        <v>144</v>
      </c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1:23" ht="12.75" hidden="1">
      <c r="A198" s="41"/>
      <c r="B198" s="56" t="s">
        <v>151</v>
      </c>
      <c r="C198" s="19">
        <v>14</v>
      </c>
      <c r="D198" s="19"/>
      <c r="E198" s="19">
        <v>21</v>
      </c>
      <c r="F198" s="19">
        <v>1</v>
      </c>
      <c r="G198" s="19">
        <v>20</v>
      </c>
      <c r="H198" s="19"/>
      <c r="I198" s="19">
        <v>1.938</v>
      </c>
      <c r="J198" s="19">
        <v>1.377</v>
      </c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1:23" ht="12.75">
      <c r="A199" s="19">
        <v>1710</v>
      </c>
      <c r="B199" s="44" t="s">
        <v>14</v>
      </c>
      <c r="C199" s="19">
        <f aca="true" t="shared" si="57" ref="C199:W199">C200+C206</f>
        <v>4</v>
      </c>
      <c r="D199" s="19">
        <f t="shared" si="57"/>
        <v>0</v>
      </c>
      <c r="E199" s="19">
        <f t="shared" si="57"/>
        <v>18</v>
      </c>
      <c r="F199" s="19">
        <f t="shared" si="57"/>
        <v>0</v>
      </c>
      <c r="G199" s="19">
        <f t="shared" si="57"/>
        <v>18</v>
      </c>
      <c r="H199" s="19">
        <f t="shared" si="57"/>
        <v>0</v>
      </c>
      <c r="I199" s="19">
        <f t="shared" si="57"/>
        <v>1.598</v>
      </c>
      <c r="J199" s="19">
        <f t="shared" si="57"/>
        <v>1.139</v>
      </c>
      <c r="K199" s="19">
        <f t="shared" si="57"/>
        <v>0</v>
      </c>
      <c r="L199" s="19">
        <f t="shared" si="57"/>
        <v>0</v>
      </c>
      <c r="M199" s="19">
        <f t="shared" si="57"/>
        <v>0</v>
      </c>
      <c r="N199" s="19">
        <f t="shared" si="57"/>
        <v>0</v>
      </c>
      <c r="O199" s="19">
        <f t="shared" si="57"/>
        <v>0</v>
      </c>
      <c r="P199" s="19">
        <f t="shared" si="57"/>
        <v>0</v>
      </c>
      <c r="Q199" s="19">
        <f t="shared" si="57"/>
        <v>0</v>
      </c>
      <c r="R199" s="19">
        <f t="shared" si="57"/>
        <v>0</v>
      </c>
      <c r="S199" s="19">
        <f t="shared" si="57"/>
        <v>0</v>
      </c>
      <c r="T199" s="19">
        <f t="shared" si="57"/>
        <v>0</v>
      </c>
      <c r="U199" s="19">
        <f t="shared" si="57"/>
        <v>0</v>
      </c>
      <c r="V199" s="19">
        <f t="shared" si="57"/>
        <v>0</v>
      </c>
      <c r="W199" s="19">
        <f t="shared" si="57"/>
        <v>0</v>
      </c>
    </row>
    <row r="200" spans="1:23" ht="12.75" customHeight="1">
      <c r="A200" s="19"/>
      <c r="B200" s="56" t="s">
        <v>125</v>
      </c>
      <c r="C200" s="19">
        <f>C201+C202+C203+C204+C205</f>
        <v>1</v>
      </c>
      <c r="D200" s="19">
        <f aca="true" t="shared" si="58" ref="D200:W200">D201+D202+D203+D204+D205</f>
        <v>0</v>
      </c>
      <c r="E200" s="19">
        <f t="shared" si="58"/>
        <v>0</v>
      </c>
      <c r="F200" s="19">
        <f t="shared" si="58"/>
        <v>0</v>
      </c>
      <c r="G200" s="19">
        <f t="shared" si="58"/>
        <v>0</v>
      </c>
      <c r="H200" s="19">
        <f t="shared" si="58"/>
        <v>0</v>
      </c>
      <c r="I200" s="19">
        <f t="shared" si="58"/>
        <v>0</v>
      </c>
      <c r="J200" s="19">
        <f t="shared" si="58"/>
        <v>0</v>
      </c>
      <c r="K200" s="19">
        <f t="shared" si="58"/>
        <v>0</v>
      </c>
      <c r="L200" s="19">
        <f t="shared" si="58"/>
        <v>0</v>
      </c>
      <c r="M200" s="19">
        <f t="shared" si="58"/>
        <v>0</v>
      </c>
      <c r="N200" s="19">
        <f t="shared" si="58"/>
        <v>0</v>
      </c>
      <c r="O200" s="19">
        <f t="shared" si="58"/>
        <v>0</v>
      </c>
      <c r="P200" s="19">
        <f t="shared" si="58"/>
        <v>0</v>
      </c>
      <c r="Q200" s="19">
        <f t="shared" si="58"/>
        <v>0</v>
      </c>
      <c r="R200" s="19">
        <f t="shared" si="58"/>
        <v>0</v>
      </c>
      <c r="S200" s="19">
        <f t="shared" si="58"/>
        <v>0</v>
      </c>
      <c r="T200" s="19">
        <f t="shared" si="58"/>
        <v>0</v>
      </c>
      <c r="U200" s="19">
        <f t="shared" si="58"/>
        <v>0</v>
      </c>
      <c r="V200" s="19">
        <f t="shared" si="58"/>
        <v>0</v>
      </c>
      <c r="W200" s="19">
        <f t="shared" si="58"/>
        <v>0</v>
      </c>
    </row>
    <row r="201" spans="1:23" ht="12.75" hidden="1">
      <c r="A201" s="19"/>
      <c r="B201" s="56" t="s">
        <v>127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3" ht="12.75" hidden="1">
      <c r="A202" s="19"/>
      <c r="B202" s="56" t="s">
        <v>131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3" ht="12.75" hidden="1">
      <c r="A203" s="19"/>
      <c r="B203" s="56" t="s">
        <v>137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1:23" ht="12.75" hidden="1">
      <c r="A204" s="19"/>
      <c r="B204" s="56" t="s">
        <v>144</v>
      </c>
      <c r="C204" s="19">
        <v>1</v>
      </c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1:23" ht="12.75" hidden="1">
      <c r="A205" s="19"/>
      <c r="B205" s="56" t="s">
        <v>151</v>
      </c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1:23" ht="12" customHeight="1">
      <c r="A206" s="19"/>
      <c r="B206" s="56" t="s">
        <v>126</v>
      </c>
      <c r="C206" s="19">
        <f>C207+C208+C209+C210+C211</f>
        <v>3</v>
      </c>
      <c r="D206" s="19">
        <f aca="true" t="shared" si="59" ref="D206:W206">D207+D208+D209+D210+D211</f>
        <v>0</v>
      </c>
      <c r="E206" s="19">
        <f t="shared" si="59"/>
        <v>18</v>
      </c>
      <c r="F206" s="19">
        <f t="shared" si="59"/>
        <v>0</v>
      </c>
      <c r="G206" s="19">
        <f t="shared" si="59"/>
        <v>18</v>
      </c>
      <c r="H206" s="19">
        <f t="shared" si="59"/>
        <v>0</v>
      </c>
      <c r="I206" s="19">
        <f t="shared" si="59"/>
        <v>1.598</v>
      </c>
      <c r="J206" s="19">
        <f t="shared" si="59"/>
        <v>1.139</v>
      </c>
      <c r="K206" s="19">
        <f t="shared" si="59"/>
        <v>0</v>
      </c>
      <c r="L206" s="19">
        <f t="shared" si="59"/>
        <v>0</v>
      </c>
      <c r="M206" s="19">
        <f t="shared" si="59"/>
        <v>0</v>
      </c>
      <c r="N206" s="19">
        <f t="shared" si="59"/>
        <v>0</v>
      </c>
      <c r="O206" s="19">
        <f t="shared" si="59"/>
        <v>0</v>
      </c>
      <c r="P206" s="19">
        <f t="shared" si="59"/>
        <v>0</v>
      </c>
      <c r="Q206" s="19">
        <f t="shared" si="59"/>
        <v>0</v>
      </c>
      <c r="R206" s="19">
        <f t="shared" si="59"/>
        <v>0</v>
      </c>
      <c r="S206" s="19">
        <f t="shared" si="59"/>
        <v>0</v>
      </c>
      <c r="T206" s="19">
        <f t="shared" si="59"/>
        <v>0</v>
      </c>
      <c r="U206" s="19">
        <f t="shared" si="59"/>
        <v>0</v>
      </c>
      <c r="V206" s="19">
        <f t="shared" si="59"/>
        <v>0</v>
      </c>
      <c r="W206" s="19">
        <f t="shared" si="59"/>
        <v>0</v>
      </c>
    </row>
    <row r="207" spans="1:23" ht="12.75" hidden="1">
      <c r="A207" s="19"/>
      <c r="B207" s="56" t="s">
        <v>127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1:23" ht="12.75" hidden="1">
      <c r="A208" s="19"/>
      <c r="B208" s="56" t="s">
        <v>131</v>
      </c>
      <c r="C208" s="19">
        <v>2</v>
      </c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1:23" ht="12.75" hidden="1">
      <c r="A209" s="19"/>
      <c r="B209" s="56" t="s">
        <v>137</v>
      </c>
      <c r="C209" s="19">
        <v>1</v>
      </c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1:23" ht="12.75" hidden="1">
      <c r="A210" s="19"/>
      <c r="B210" s="56" t="s">
        <v>144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</row>
    <row r="211" spans="1:23" ht="12.75" hidden="1">
      <c r="A211" s="19"/>
      <c r="B211" s="56" t="s">
        <v>151</v>
      </c>
      <c r="C211" s="19"/>
      <c r="D211" s="19"/>
      <c r="E211" s="19">
        <v>18</v>
      </c>
      <c r="F211" s="19"/>
      <c r="G211" s="19">
        <v>18</v>
      </c>
      <c r="H211" s="19"/>
      <c r="I211" s="19">
        <v>1.598</v>
      </c>
      <c r="J211" s="19">
        <v>1.139</v>
      </c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</row>
    <row r="212" spans="1:23" ht="12.75">
      <c r="A212" s="41">
        <v>1800</v>
      </c>
      <c r="B212" s="43" t="s">
        <v>15</v>
      </c>
      <c r="C212" s="41">
        <f aca="true" t="shared" si="60" ref="C212:W212">C213+C219</f>
        <v>31</v>
      </c>
      <c r="D212" s="41">
        <f t="shared" si="60"/>
        <v>0</v>
      </c>
      <c r="E212" s="41">
        <f t="shared" si="60"/>
        <v>29</v>
      </c>
      <c r="F212" s="41">
        <f t="shared" si="60"/>
        <v>0</v>
      </c>
      <c r="G212" s="41">
        <f t="shared" si="60"/>
        <v>29</v>
      </c>
      <c r="H212" s="41">
        <f t="shared" si="60"/>
        <v>0</v>
      </c>
      <c r="I212" s="41">
        <f t="shared" si="60"/>
        <v>3.1790000000000003</v>
      </c>
      <c r="J212" s="41">
        <f t="shared" si="60"/>
        <v>2.669</v>
      </c>
      <c r="K212" s="41">
        <f t="shared" si="60"/>
        <v>0</v>
      </c>
      <c r="L212" s="41">
        <f t="shared" si="60"/>
        <v>0</v>
      </c>
      <c r="M212" s="41">
        <f t="shared" si="60"/>
        <v>0</v>
      </c>
      <c r="N212" s="41">
        <f t="shared" si="60"/>
        <v>0</v>
      </c>
      <c r="O212" s="41">
        <f t="shared" si="60"/>
        <v>0</v>
      </c>
      <c r="P212" s="41">
        <f t="shared" si="60"/>
        <v>0</v>
      </c>
      <c r="Q212" s="41">
        <f t="shared" si="60"/>
        <v>0</v>
      </c>
      <c r="R212" s="41">
        <f t="shared" si="60"/>
        <v>0</v>
      </c>
      <c r="S212" s="41">
        <f t="shared" si="60"/>
        <v>0</v>
      </c>
      <c r="T212" s="41">
        <f t="shared" si="60"/>
        <v>0</v>
      </c>
      <c r="U212" s="41">
        <f t="shared" si="60"/>
        <v>0</v>
      </c>
      <c r="V212" s="41">
        <f t="shared" si="60"/>
        <v>0</v>
      </c>
      <c r="W212" s="41">
        <f t="shared" si="60"/>
        <v>0</v>
      </c>
    </row>
    <row r="213" spans="1:23" ht="11.25" customHeight="1">
      <c r="A213" s="41"/>
      <c r="B213" s="56" t="s">
        <v>125</v>
      </c>
      <c r="C213" s="19">
        <f>C214+C215+C216+C217+C218</f>
        <v>0</v>
      </c>
      <c r="D213" s="19">
        <f aca="true" t="shared" si="61" ref="D213:W213">D214+D215+D216+D217+D218</f>
        <v>0</v>
      </c>
      <c r="E213" s="19">
        <f t="shared" si="61"/>
        <v>0</v>
      </c>
      <c r="F213" s="19">
        <f t="shared" si="61"/>
        <v>0</v>
      </c>
      <c r="G213" s="19">
        <f t="shared" si="61"/>
        <v>0</v>
      </c>
      <c r="H213" s="19">
        <f t="shared" si="61"/>
        <v>0</v>
      </c>
      <c r="I213" s="19">
        <f t="shared" si="61"/>
        <v>0</v>
      </c>
      <c r="J213" s="19">
        <f t="shared" si="61"/>
        <v>0</v>
      </c>
      <c r="K213" s="19">
        <f t="shared" si="61"/>
        <v>0</v>
      </c>
      <c r="L213" s="19">
        <f t="shared" si="61"/>
        <v>0</v>
      </c>
      <c r="M213" s="19">
        <f t="shared" si="61"/>
        <v>0</v>
      </c>
      <c r="N213" s="19">
        <f t="shared" si="61"/>
        <v>0</v>
      </c>
      <c r="O213" s="19">
        <f t="shared" si="61"/>
        <v>0</v>
      </c>
      <c r="P213" s="19">
        <f t="shared" si="61"/>
        <v>0</v>
      </c>
      <c r="Q213" s="19">
        <f t="shared" si="61"/>
        <v>0</v>
      </c>
      <c r="R213" s="19">
        <f t="shared" si="61"/>
        <v>0</v>
      </c>
      <c r="S213" s="19">
        <f t="shared" si="61"/>
        <v>0</v>
      </c>
      <c r="T213" s="19">
        <f t="shared" si="61"/>
        <v>0</v>
      </c>
      <c r="U213" s="19">
        <f t="shared" si="61"/>
        <v>0</v>
      </c>
      <c r="V213" s="19">
        <f t="shared" si="61"/>
        <v>0</v>
      </c>
      <c r="W213" s="19">
        <f t="shared" si="61"/>
        <v>0</v>
      </c>
    </row>
    <row r="214" spans="1:23" ht="12.75" hidden="1">
      <c r="A214" s="41"/>
      <c r="B214" s="56" t="s">
        <v>127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1:23" ht="12.75" hidden="1">
      <c r="A215" s="41"/>
      <c r="B215" s="56" t="s">
        <v>131</v>
      </c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</row>
    <row r="216" spans="1:23" ht="12.75" hidden="1">
      <c r="A216" s="41"/>
      <c r="B216" s="56" t="s">
        <v>137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</row>
    <row r="217" spans="1:23" ht="12.75" hidden="1">
      <c r="A217" s="41"/>
      <c r="B217" s="56" t="s">
        <v>144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ht="12.75" hidden="1">
      <c r="A218" s="41"/>
      <c r="B218" s="56" t="s">
        <v>151</v>
      </c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</row>
    <row r="219" spans="1:23" ht="11.25" customHeight="1">
      <c r="A219" s="41"/>
      <c r="B219" s="56" t="s">
        <v>126</v>
      </c>
      <c r="C219" s="19">
        <f>C220+C221+C222+C223+C224</f>
        <v>31</v>
      </c>
      <c r="D219" s="19">
        <f aca="true" t="shared" si="62" ref="D219:W219">D220+D221+D222+D223+D224</f>
        <v>0</v>
      </c>
      <c r="E219" s="19">
        <f t="shared" si="62"/>
        <v>29</v>
      </c>
      <c r="F219" s="19">
        <f t="shared" si="62"/>
        <v>0</v>
      </c>
      <c r="G219" s="19">
        <f t="shared" si="62"/>
        <v>29</v>
      </c>
      <c r="H219" s="19">
        <f t="shared" si="62"/>
        <v>0</v>
      </c>
      <c r="I219" s="19">
        <f t="shared" si="62"/>
        <v>3.1790000000000003</v>
      </c>
      <c r="J219" s="19">
        <f t="shared" si="62"/>
        <v>2.669</v>
      </c>
      <c r="K219" s="19">
        <f t="shared" si="62"/>
        <v>0</v>
      </c>
      <c r="L219" s="19">
        <f t="shared" si="62"/>
        <v>0</v>
      </c>
      <c r="M219" s="19">
        <f t="shared" si="62"/>
        <v>0</v>
      </c>
      <c r="N219" s="19">
        <f t="shared" si="62"/>
        <v>0</v>
      </c>
      <c r="O219" s="19">
        <f t="shared" si="62"/>
        <v>0</v>
      </c>
      <c r="P219" s="19">
        <f t="shared" si="62"/>
        <v>0</v>
      </c>
      <c r="Q219" s="19">
        <f t="shared" si="62"/>
        <v>0</v>
      </c>
      <c r="R219" s="19">
        <f t="shared" si="62"/>
        <v>0</v>
      </c>
      <c r="S219" s="19">
        <f t="shared" si="62"/>
        <v>0</v>
      </c>
      <c r="T219" s="19">
        <f t="shared" si="62"/>
        <v>0</v>
      </c>
      <c r="U219" s="19">
        <f t="shared" si="62"/>
        <v>0</v>
      </c>
      <c r="V219" s="19">
        <f t="shared" si="62"/>
        <v>0</v>
      </c>
      <c r="W219" s="19">
        <f t="shared" si="62"/>
        <v>0</v>
      </c>
    </row>
    <row r="220" spans="1:23" ht="12.75" hidden="1">
      <c r="A220" s="41"/>
      <c r="B220" s="56" t="s">
        <v>127</v>
      </c>
      <c r="C220" s="19">
        <v>2</v>
      </c>
      <c r="D220" s="19"/>
      <c r="E220" s="19">
        <v>4</v>
      </c>
      <c r="F220" s="19"/>
      <c r="G220" s="19">
        <v>4</v>
      </c>
      <c r="H220" s="19"/>
      <c r="I220" s="19">
        <v>0.408</v>
      </c>
      <c r="J220" s="19">
        <v>0.306</v>
      </c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</row>
    <row r="221" spans="1:23" ht="12.75" hidden="1">
      <c r="A221" s="41"/>
      <c r="B221" s="56" t="s">
        <v>131</v>
      </c>
      <c r="C221" s="19">
        <v>4</v>
      </c>
      <c r="D221" s="19"/>
      <c r="E221" s="19">
        <v>4</v>
      </c>
      <c r="F221" s="19"/>
      <c r="G221" s="19">
        <v>4</v>
      </c>
      <c r="H221" s="19"/>
      <c r="I221" s="19">
        <v>0.408</v>
      </c>
      <c r="J221" s="19">
        <v>0.408</v>
      </c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</row>
    <row r="222" spans="1:23" ht="12.75" hidden="1">
      <c r="A222" s="41"/>
      <c r="B222" s="56" t="s">
        <v>137</v>
      </c>
      <c r="C222" s="19">
        <v>3</v>
      </c>
      <c r="D222" s="19"/>
      <c r="E222" s="19">
        <v>2</v>
      </c>
      <c r="F222" s="19"/>
      <c r="G222" s="19">
        <v>2</v>
      </c>
      <c r="H222" s="19"/>
      <c r="I222" s="19">
        <v>0.306</v>
      </c>
      <c r="J222" s="19">
        <v>0.204</v>
      </c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1:23" ht="12.75" hidden="1">
      <c r="A223" s="41"/>
      <c r="B223" s="56" t="s">
        <v>144</v>
      </c>
      <c r="C223" s="19">
        <v>8</v>
      </c>
      <c r="D223" s="19"/>
      <c r="E223" s="19">
        <v>9</v>
      </c>
      <c r="F223" s="19"/>
      <c r="G223" s="19">
        <v>9</v>
      </c>
      <c r="H223" s="19"/>
      <c r="I223" s="19">
        <v>0.918</v>
      </c>
      <c r="J223" s="19">
        <v>0.816</v>
      </c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</row>
    <row r="224" spans="1:23" ht="12.75" hidden="1">
      <c r="A224" s="41"/>
      <c r="B224" s="56" t="s">
        <v>151</v>
      </c>
      <c r="C224" s="19">
        <v>14</v>
      </c>
      <c r="D224" s="19"/>
      <c r="E224" s="19">
        <v>10</v>
      </c>
      <c r="F224" s="19"/>
      <c r="G224" s="19">
        <v>10</v>
      </c>
      <c r="H224" s="19"/>
      <c r="I224" s="19">
        <v>1.139</v>
      </c>
      <c r="J224" s="19">
        <v>0.935</v>
      </c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1:23" ht="12" customHeight="1">
      <c r="A225" s="19">
        <v>1810</v>
      </c>
      <c r="B225" s="44" t="s">
        <v>16</v>
      </c>
      <c r="C225" s="19">
        <f aca="true" t="shared" si="63" ref="C225:W225">C226+C232</f>
        <v>1</v>
      </c>
      <c r="D225" s="19">
        <f t="shared" si="63"/>
        <v>0</v>
      </c>
      <c r="E225" s="19">
        <f t="shared" si="63"/>
        <v>1</v>
      </c>
      <c r="F225" s="19">
        <f t="shared" si="63"/>
        <v>0</v>
      </c>
      <c r="G225" s="19">
        <f t="shared" si="63"/>
        <v>1</v>
      </c>
      <c r="H225" s="19">
        <f t="shared" si="63"/>
        <v>0</v>
      </c>
      <c r="I225" s="19">
        <f t="shared" si="63"/>
        <v>0.204</v>
      </c>
      <c r="J225" s="19">
        <f t="shared" si="63"/>
        <v>0.204</v>
      </c>
      <c r="K225" s="19">
        <f t="shared" si="63"/>
        <v>0</v>
      </c>
      <c r="L225" s="19">
        <f t="shared" si="63"/>
        <v>0</v>
      </c>
      <c r="M225" s="19">
        <f t="shared" si="63"/>
        <v>0</v>
      </c>
      <c r="N225" s="19">
        <f t="shared" si="63"/>
        <v>0</v>
      </c>
      <c r="O225" s="19">
        <f t="shared" si="63"/>
        <v>0</v>
      </c>
      <c r="P225" s="19">
        <f t="shared" si="63"/>
        <v>0</v>
      </c>
      <c r="Q225" s="19">
        <f t="shared" si="63"/>
        <v>0</v>
      </c>
      <c r="R225" s="19">
        <f t="shared" si="63"/>
        <v>0</v>
      </c>
      <c r="S225" s="19">
        <f t="shared" si="63"/>
        <v>0</v>
      </c>
      <c r="T225" s="19">
        <f t="shared" si="63"/>
        <v>0</v>
      </c>
      <c r="U225" s="19">
        <f t="shared" si="63"/>
        <v>0</v>
      </c>
      <c r="V225" s="19">
        <f t="shared" si="63"/>
        <v>0</v>
      </c>
      <c r="W225" s="19">
        <f t="shared" si="63"/>
        <v>0</v>
      </c>
    </row>
    <row r="226" spans="1:23" ht="11.25" customHeight="1">
      <c r="A226" s="19"/>
      <c r="B226" s="56" t="s">
        <v>125</v>
      </c>
      <c r="C226" s="19">
        <f>C227+C228+C229+C230+C231</f>
        <v>0</v>
      </c>
      <c r="D226" s="19">
        <f aca="true" t="shared" si="64" ref="D226:W226">D227+D228+D229+D230+D231</f>
        <v>0</v>
      </c>
      <c r="E226" s="19">
        <f t="shared" si="64"/>
        <v>0</v>
      </c>
      <c r="F226" s="19">
        <f t="shared" si="64"/>
        <v>0</v>
      </c>
      <c r="G226" s="19">
        <f t="shared" si="64"/>
        <v>0</v>
      </c>
      <c r="H226" s="19">
        <f t="shared" si="64"/>
        <v>0</v>
      </c>
      <c r="I226" s="19">
        <f t="shared" si="64"/>
        <v>0</v>
      </c>
      <c r="J226" s="19">
        <f t="shared" si="64"/>
        <v>0</v>
      </c>
      <c r="K226" s="19">
        <f t="shared" si="64"/>
        <v>0</v>
      </c>
      <c r="L226" s="19">
        <f t="shared" si="64"/>
        <v>0</v>
      </c>
      <c r="M226" s="19">
        <f t="shared" si="64"/>
        <v>0</v>
      </c>
      <c r="N226" s="19">
        <f t="shared" si="64"/>
        <v>0</v>
      </c>
      <c r="O226" s="19">
        <f t="shared" si="64"/>
        <v>0</v>
      </c>
      <c r="P226" s="19">
        <f t="shared" si="64"/>
        <v>0</v>
      </c>
      <c r="Q226" s="19">
        <f t="shared" si="64"/>
        <v>0</v>
      </c>
      <c r="R226" s="19">
        <f t="shared" si="64"/>
        <v>0</v>
      </c>
      <c r="S226" s="19">
        <f t="shared" si="64"/>
        <v>0</v>
      </c>
      <c r="T226" s="19">
        <f t="shared" si="64"/>
        <v>0</v>
      </c>
      <c r="U226" s="19">
        <f t="shared" si="64"/>
        <v>0</v>
      </c>
      <c r="V226" s="19">
        <f t="shared" si="64"/>
        <v>0</v>
      </c>
      <c r="W226" s="19">
        <f t="shared" si="64"/>
        <v>0</v>
      </c>
    </row>
    <row r="227" spans="1:23" ht="12.75" hidden="1">
      <c r="A227" s="19"/>
      <c r="B227" s="56" t="s">
        <v>127</v>
      </c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</row>
    <row r="228" spans="1:23" ht="12.75" hidden="1">
      <c r="A228" s="19"/>
      <c r="B228" s="56" t="s">
        <v>131</v>
      </c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1:23" ht="12.75" hidden="1">
      <c r="A229" s="19"/>
      <c r="B229" s="56" t="s">
        <v>137</v>
      </c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  <row r="230" spans="1:23" ht="12.75" hidden="1">
      <c r="A230" s="19"/>
      <c r="B230" s="56" t="s">
        <v>144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1:23" ht="12.75" hidden="1">
      <c r="A231" s="19"/>
      <c r="B231" s="56" t="s">
        <v>151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</row>
    <row r="232" spans="1:23" ht="12" customHeight="1">
      <c r="A232" s="19"/>
      <c r="B232" s="56" t="s">
        <v>126</v>
      </c>
      <c r="C232" s="19">
        <f>C233+C234+C235+C236+C237</f>
        <v>1</v>
      </c>
      <c r="D232" s="19">
        <f aca="true" t="shared" si="65" ref="D232:W232">D233+D234+D235+D236+D237</f>
        <v>0</v>
      </c>
      <c r="E232" s="19">
        <f t="shared" si="65"/>
        <v>1</v>
      </c>
      <c r="F232" s="19">
        <f t="shared" si="65"/>
        <v>0</v>
      </c>
      <c r="G232" s="19">
        <f t="shared" si="65"/>
        <v>1</v>
      </c>
      <c r="H232" s="19">
        <f t="shared" si="65"/>
        <v>0</v>
      </c>
      <c r="I232" s="19">
        <f t="shared" si="65"/>
        <v>0.204</v>
      </c>
      <c r="J232" s="19">
        <f t="shared" si="65"/>
        <v>0.204</v>
      </c>
      <c r="K232" s="19">
        <f t="shared" si="65"/>
        <v>0</v>
      </c>
      <c r="L232" s="19">
        <f t="shared" si="65"/>
        <v>0</v>
      </c>
      <c r="M232" s="19">
        <f t="shared" si="65"/>
        <v>0</v>
      </c>
      <c r="N232" s="19">
        <f t="shared" si="65"/>
        <v>0</v>
      </c>
      <c r="O232" s="19">
        <f t="shared" si="65"/>
        <v>0</v>
      </c>
      <c r="P232" s="19">
        <f t="shared" si="65"/>
        <v>0</v>
      </c>
      <c r="Q232" s="19">
        <f t="shared" si="65"/>
        <v>0</v>
      </c>
      <c r="R232" s="19">
        <f t="shared" si="65"/>
        <v>0</v>
      </c>
      <c r="S232" s="19">
        <f t="shared" si="65"/>
        <v>0</v>
      </c>
      <c r="T232" s="19">
        <f t="shared" si="65"/>
        <v>0</v>
      </c>
      <c r="U232" s="19">
        <f t="shared" si="65"/>
        <v>0</v>
      </c>
      <c r="V232" s="19">
        <f t="shared" si="65"/>
        <v>0</v>
      </c>
      <c r="W232" s="19">
        <f t="shared" si="65"/>
        <v>0</v>
      </c>
    </row>
    <row r="233" spans="1:23" ht="12.75" hidden="1">
      <c r="A233" s="19"/>
      <c r="B233" s="56" t="s">
        <v>127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1:23" ht="12.75" hidden="1">
      <c r="A234" s="19"/>
      <c r="B234" s="56" t="s">
        <v>131</v>
      </c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1:23" ht="12.75" hidden="1">
      <c r="A235" s="19"/>
      <c r="B235" s="56" t="s">
        <v>137</v>
      </c>
      <c r="C235" s="19">
        <v>1</v>
      </c>
      <c r="D235" s="19"/>
      <c r="E235" s="19">
        <v>1</v>
      </c>
      <c r="F235" s="19"/>
      <c r="G235" s="19">
        <v>1</v>
      </c>
      <c r="H235" s="19"/>
      <c r="I235" s="19">
        <v>0.204</v>
      </c>
      <c r="J235" s="19">
        <v>0.204</v>
      </c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1:23" ht="12.75" hidden="1">
      <c r="A236" s="19"/>
      <c r="B236" s="56" t="s">
        <v>144</v>
      </c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1:23" ht="12.75" hidden="1">
      <c r="A237" s="19"/>
      <c r="B237" s="56" t="s">
        <v>151</v>
      </c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</row>
    <row r="238" spans="1:23" ht="12.75">
      <c r="A238" s="41">
        <v>1900</v>
      </c>
      <c r="B238" s="43" t="s">
        <v>17</v>
      </c>
      <c r="C238" s="19">
        <f aca="true" t="shared" si="66" ref="C238:W238">C239+C245</f>
        <v>13</v>
      </c>
      <c r="D238" s="19">
        <f t="shared" si="66"/>
        <v>0</v>
      </c>
      <c r="E238" s="19">
        <f t="shared" si="66"/>
        <v>7</v>
      </c>
      <c r="F238" s="19">
        <f t="shared" si="66"/>
        <v>3</v>
      </c>
      <c r="G238" s="19">
        <f t="shared" si="66"/>
        <v>4</v>
      </c>
      <c r="H238" s="19">
        <f t="shared" si="66"/>
        <v>0</v>
      </c>
      <c r="I238" s="19">
        <f t="shared" si="66"/>
        <v>0.357</v>
      </c>
      <c r="J238" s="19">
        <f t="shared" si="66"/>
        <v>0.255</v>
      </c>
      <c r="K238" s="19">
        <f t="shared" si="66"/>
        <v>0</v>
      </c>
      <c r="L238" s="19">
        <f t="shared" si="66"/>
        <v>0</v>
      </c>
      <c r="M238" s="19">
        <f t="shared" si="66"/>
        <v>0</v>
      </c>
      <c r="N238" s="19">
        <f t="shared" si="66"/>
        <v>0</v>
      </c>
      <c r="O238" s="19">
        <f t="shared" si="66"/>
        <v>0</v>
      </c>
      <c r="P238" s="19">
        <f t="shared" si="66"/>
        <v>0</v>
      </c>
      <c r="Q238" s="19">
        <f t="shared" si="66"/>
        <v>0</v>
      </c>
      <c r="R238" s="19">
        <f t="shared" si="66"/>
        <v>0</v>
      </c>
      <c r="S238" s="19">
        <f t="shared" si="66"/>
        <v>0</v>
      </c>
      <c r="T238" s="19">
        <f t="shared" si="66"/>
        <v>0</v>
      </c>
      <c r="U238" s="19">
        <f t="shared" si="66"/>
        <v>0</v>
      </c>
      <c r="V238" s="19">
        <f t="shared" si="66"/>
        <v>0</v>
      </c>
      <c r="W238" s="19">
        <f t="shared" si="66"/>
        <v>0</v>
      </c>
    </row>
    <row r="239" spans="1:23" ht="11.25" customHeight="1">
      <c r="A239" s="41"/>
      <c r="B239" s="56" t="s">
        <v>125</v>
      </c>
      <c r="C239" s="19">
        <f>C240+C241+C242+C243+C244</f>
        <v>0</v>
      </c>
      <c r="D239" s="19">
        <f aca="true" t="shared" si="67" ref="D239:W239">D240+D241+D242+D243+D244</f>
        <v>0</v>
      </c>
      <c r="E239" s="19">
        <f t="shared" si="67"/>
        <v>0</v>
      </c>
      <c r="F239" s="19">
        <f t="shared" si="67"/>
        <v>0</v>
      </c>
      <c r="G239" s="19">
        <f t="shared" si="67"/>
        <v>0</v>
      </c>
      <c r="H239" s="19">
        <f t="shared" si="67"/>
        <v>0</v>
      </c>
      <c r="I239" s="19">
        <f t="shared" si="67"/>
        <v>0</v>
      </c>
      <c r="J239" s="19">
        <f t="shared" si="67"/>
        <v>0</v>
      </c>
      <c r="K239" s="19">
        <f t="shared" si="67"/>
        <v>0</v>
      </c>
      <c r="L239" s="19">
        <f t="shared" si="67"/>
        <v>0</v>
      </c>
      <c r="M239" s="19">
        <f t="shared" si="67"/>
        <v>0</v>
      </c>
      <c r="N239" s="19">
        <f t="shared" si="67"/>
        <v>0</v>
      </c>
      <c r="O239" s="19">
        <f t="shared" si="67"/>
        <v>0</v>
      </c>
      <c r="P239" s="19">
        <f t="shared" si="67"/>
        <v>0</v>
      </c>
      <c r="Q239" s="19">
        <f t="shared" si="67"/>
        <v>0</v>
      </c>
      <c r="R239" s="19">
        <f t="shared" si="67"/>
        <v>0</v>
      </c>
      <c r="S239" s="19">
        <f t="shared" si="67"/>
        <v>0</v>
      </c>
      <c r="T239" s="19">
        <f t="shared" si="67"/>
        <v>0</v>
      </c>
      <c r="U239" s="19">
        <f t="shared" si="67"/>
        <v>0</v>
      </c>
      <c r="V239" s="19">
        <f t="shared" si="67"/>
        <v>0</v>
      </c>
      <c r="W239" s="19">
        <f t="shared" si="67"/>
        <v>0</v>
      </c>
    </row>
    <row r="240" spans="1:23" ht="12.75" hidden="1">
      <c r="A240" s="41"/>
      <c r="B240" s="56" t="s">
        <v>127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</row>
    <row r="241" spans="1:23" ht="12.75" hidden="1">
      <c r="A241" s="41"/>
      <c r="B241" s="56" t="s">
        <v>131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1:23" ht="12.75" hidden="1">
      <c r="A242" s="41"/>
      <c r="B242" s="56" t="s">
        <v>137</v>
      </c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1:23" ht="12.75" hidden="1">
      <c r="A243" s="41"/>
      <c r="B243" s="56" t="s">
        <v>144</v>
      </c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</row>
    <row r="244" spans="1:23" ht="12.75" hidden="1">
      <c r="A244" s="41"/>
      <c r="B244" s="56" t="s">
        <v>151</v>
      </c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</row>
    <row r="245" spans="1:23" ht="12.75">
      <c r="A245" s="41"/>
      <c r="B245" s="56" t="s">
        <v>126</v>
      </c>
      <c r="C245" s="19">
        <f>C246+C247+C248+C249+C250</f>
        <v>13</v>
      </c>
      <c r="D245" s="19">
        <f aca="true" t="shared" si="68" ref="D245:W245">D246+D247+D248+D249+D250</f>
        <v>0</v>
      </c>
      <c r="E245" s="19">
        <f t="shared" si="68"/>
        <v>7</v>
      </c>
      <c r="F245" s="19">
        <f t="shared" si="68"/>
        <v>3</v>
      </c>
      <c r="G245" s="19">
        <f t="shared" si="68"/>
        <v>4</v>
      </c>
      <c r="H245" s="19">
        <f t="shared" si="68"/>
        <v>0</v>
      </c>
      <c r="I245" s="19">
        <f t="shared" si="68"/>
        <v>0.357</v>
      </c>
      <c r="J245" s="19">
        <f t="shared" si="68"/>
        <v>0.255</v>
      </c>
      <c r="K245" s="19">
        <f t="shared" si="68"/>
        <v>0</v>
      </c>
      <c r="L245" s="19">
        <f t="shared" si="68"/>
        <v>0</v>
      </c>
      <c r="M245" s="19">
        <f t="shared" si="68"/>
        <v>0</v>
      </c>
      <c r="N245" s="19">
        <f t="shared" si="68"/>
        <v>0</v>
      </c>
      <c r="O245" s="19">
        <f t="shared" si="68"/>
        <v>0</v>
      </c>
      <c r="P245" s="19">
        <f t="shared" si="68"/>
        <v>0</v>
      </c>
      <c r="Q245" s="19">
        <f t="shared" si="68"/>
        <v>0</v>
      </c>
      <c r="R245" s="19">
        <f t="shared" si="68"/>
        <v>0</v>
      </c>
      <c r="S245" s="19">
        <f t="shared" si="68"/>
        <v>0</v>
      </c>
      <c r="T245" s="19">
        <f t="shared" si="68"/>
        <v>0</v>
      </c>
      <c r="U245" s="19">
        <f t="shared" si="68"/>
        <v>0</v>
      </c>
      <c r="V245" s="19">
        <f t="shared" si="68"/>
        <v>0</v>
      </c>
      <c r="W245" s="19">
        <f t="shared" si="68"/>
        <v>0</v>
      </c>
    </row>
    <row r="246" spans="1:23" ht="12.75" hidden="1">
      <c r="A246" s="41"/>
      <c r="B246" s="56" t="s">
        <v>127</v>
      </c>
      <c r="C246" s="19">
        <v>2</v>
      </c>
      <c r="D246" s="19"/>
      <c r="E246" s="19">
        <v>2</v>
      </c>
      <c r="F246" s="19"/>
      <c r="G246" s="19">
        <v>2</v>
      </c>
      <c r="H246" s="19"/>
      <c r="I246" s="19">
        <v>0.204</v>
      </c>
      <c r="J246" s="19">
        <v>0.204</v>
      </c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</row>
    <row r="247" spans="1:23" ht="12.75" hidden="1">
      <c r="A247" s="41"/>
      <c r="B247" s="56" t="s">
        <v>131</v>
      </c>
      <c r="C247" s="19">
        <v>2</v>
      </c>
      <c r="D247" s="19"/>
      <c r="E247" s="19">
        <v>1</v>
      </c>
      <c r="F247" s="19">
        <v>1</v>
      </c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</row>
    <row r="248" spans="1:23" ht="12.75" hidden="1">
      <c r="A248" s="41"/>
      <c r="B248" s="56" t="s">
        <v>137</v>
      </c>
      <c r="C248" s="19">
        <v>4</v>
      </c>
      <c r="D248" s="19"/>
      <c r="E248" s="19">
        <v>2</v>
      </c>
      <c r="F248" s="19">
        <v>1</v>
      </c>
      <c r="G248" s="19">
        <v>1</v>
      </c>
      <c r="H248" s="19"/>
      <c r="I248" s="19">
        <v>0.102</v>
      </c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</row>
    <row r="249" spans="1:23" ht="12.75" hidden="1">
      <c r="A249" s="41"/>
      <c r="B249" s="56" t="s">
        <v>144</v>
      </c>
      <c r="C249" s="19">
        <v>2</v>
      </c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</row>
    <row r="250" spans="1:23" ht="12.75" hidden="1">
      <c r="A250" s="41"/>
      <c r="B250" s="56" t="s">
        <v>151</v>
      </c>
      <c r="C250" s="19">
        <v>3</v>
      </c>
      <c r="D250" s="19"/>
      <c r="E250" s="19">
        <v>2</v>
      </c>
      <c r="F250" s="19">
        <v>1</v>
      </c>
      <c r="G250" s="19">
        <v>1</v>
      </c>
      <c r="H250" s="19"/>
      <c r="I250" s="19">
        <v>0.051</v>
      </c>
      <c r="J250" s="19">
        <v>0.051</v>
      </c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</row>
    <row r="251" spans="1:23" ht="12.75">
      <c r="A251" s="19">
        <v>1910</v>
      </c>
      <c r="B251" s="44" t="s">
        <v>16</v>
      </c>
      <c r="C251" s="19">
        <f aca="true" t="shared" si="69" ref="C251:W251">C252+C258</f>
        <v>2</v>
      </c>
      <c r="D251" s="19">
        <f t="shared" si="69"/>
        <v>0</v>
      </c>
      <c r="E251" s="19">
        <f t="shared" si="69"/>
        <v>2</v>
      </c>
      <c r="F251" s="19">
        <f t="shared" si="69"/>
        <v>2</v>
      </c>
      <c r="G251" s="19">
        <f t="shared" si="69"/>
        <v>0</v>
      </c>
      <c r="H251" s="19">
        <f t="shared" si="69"/>
        <v>0</v>
      </c>
      <c r="I251" s="19">
        <f t="shared" si="69"/>
        <v>0</v>
      </c>
      <c r="J251" s="19">
        <f t="shared" si="69"/>
        <v>0</v>
      </c>
      <c r="K251" s="19">
        <f t="shared" si="69"/>
        <v>0</v>
      </c>
      <c r="L251" s="19">
        <f t="shared" si="69"/>
        <v>0</v>
      </c>
      <c r="M251" s="19">
        <f t="shared" si="69"/>
        <v>0</v>
      </c>
      <c r="N251" s="19">
        <f t="shared" si="69"/>
        <v>0</v>
      </c>
      <c r="O251" s="19">
        <f t="shared" si="69"/>
        <v>0</v>
      </c>
      <c r="P251" s="19">
        <f t="shared" si="69"/>
        <v>0</v>
      </c>
      <c r="Q251" s="19">
        <f t="shared" si="69"/>
        <v>0</v>
      </c>
      <c r="R251" s="19">
        <f t="shared" si="69"/>
        <v>0</v>
      </c>
      <c r="S251" s="19">
        <f t="shared" si="69"/>
        <v>0</v>
      </c>
      <c r="T251" s="19">
        <f t="shared" si="69"/>
        <v>0</v>
      </c>
      <c r="U251" s="19">
        <f t="shared" si="69"/>
        <v>0</v>
      </c>
      <c r="V251" s="19">
        <f t="shared" si="69"/>
        <v>0</v>
      </c>
      <c r="W251" s="19">
        <f t="shared" si="69"/>
        <v>0</v>
      </c>
    </row>
    <row r="252" spans="1:23" ht="12" customHeight="1">
      <c r="A252" s="19"/>
      <c r="B252" s="56" t="s">
        <v>125</v>
      </c>
      <c r="C252" s="19">
        <f>C253+C254+C255+C256+C257</f>
        <v>0</v>
      </c>
      <c r="D252" s="19">
        <f aca="true" t="shared" si="70" ref="D252:W252">D253+D254+D255+D256+D257</f>
        <v>0</v>
      </c>
      <c r="E252" s="19">
        <f t="shared" si="70"/>
        <v>0</v>
      </c>
      <c r="F252" s="19">
        <f t="shared" si="70"/>
        <v>0</v>
      </c>
      <c r="G252" s="19">
        <f t="shared" si="70"/>
        <v>0</v>
      </c>
      <c r="H252" s="19">
        <f t="shared" si="70"/>
        <v>0</v>
      </c>
      <c r="I252" s="19">
        <f t="shared" si="70"/>
        <v>0</v>
      </c>
      <c r="J252" s="19">
        <f t="shared" si="70"/>
        <v>0</v>
      </c>
      <c r="K252" s="19">
        <f t="shared" si="70"/>
        <v>0</v>
      </c>
      <c r="L252" s="19">
        <f t="shared" si="70"/>
        <v>0</v>
      </c>
      <c r="M252" s="19">
        <f t="shared" si="70"/>
        <v>0</v>
      </c>
      <c r="N252" s="19">
        <f t="shared" si="70"/>
        <v>0</v>
      </c>
      <c r="O252" s="19">
        <f t="shared" si="70"/>
        <v>0</v>
      </c>
      <c r="P252" s="19">
        <f t="shared" si="70"/>
        <v>0</v>
      </c>
      <c r="Q252" s="19">
        <f t="shared" si="70"/>
        <v>0</v>
      </c>
      <c r="R252" s="19">
        <f t="shared" si="70"/>
        <v>0</v>
      </c>
      <c r="S252" s="19">
        <f t="shared" si="70"/>
        <v>0</v>
      </c>
      <c r="T252" s="19">
        <f t="shared" si="70"/>
        <v>0</v>
      </c>
      <c r="U252" s="19">
        <f t="shared" si="70"/>
        <v>0</v>
      </c>
      <c r="V252" s="19">
        <f t="shared" si="70"/>
        <v>0</v>
      </c>
      <c r="W252" s="19">
        <f t="shared" si="70"/>
        <v>0</v>
      </c>
    </row>
    <row r="253" spans="1:23" ht="12.75" hidden="1">
      <c r="A253" s="19"/>
      <c r="B253" s="56" t="s">
        <v>127</v>
      </c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</row>
    <row r="254" spans="1:23" ht="12.75" hidden="1">
      <c r="A254" s="19"/>
      <c r="B254" s="56" t="s">
        <v>131</v>
      </c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</row>
    <row r="255" spans="1:23" ht="12.75" hidden="1">
      <c r="A255" s="19"/>
      <c r="B255" s="56" t="s">
        <v>137</v>
      </c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</row>
    <row r="256" spans="1:23" ht="12.75" hidden="1">
      <c r="A256" s="19"/>
      <c r="B256" s="56" t="s">
        <v>144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</row>
    <row r="257" spans="1:23" ht="12.75" hidden="1">
      <c r="A257" s="19"/>
      <c r="B257" s="56" t="s">
        <v>151</v>
      </c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</row>
    <row r="258" spans="1:23" ht="12" customHeight="1">
      <c r="A258" s="19"/>
      <c r="B258" s="56" t="s">
        <v>126</v>
      </c>
      <c r="C258" s="19">
        <f>C259+C260+C261+C262+C263</f>
        <v>2</v>
      </c>
      <c r="D258" s="19">
        <f aca="true" t="shared" si="71" ref="D258:W258">D259+D260+D261+D262+D263</f>
        <v>0</v>
      </c>
      <c r="E258" s="19">
        <f t="shared" si="71"/>
        <v>2</v>
      </c>
      <c r="F258" s="19">
        <f t="shared" si="71"/>
        <v>2</v>
      </c>
      <c r="G258" s="19">
        <f t="shared" si="71"/>
        <v>0</v>
      </c>
      <c r="H258" s="19">
        <f t="shared" si="71"/>
        <v>0</v>
      </c>
      <c r="I258" s="19">
        <f t="shared" si="71"/>
        <v>0</v>
      </c>
      <c r="J258" s="19">
        <f t="shared" si="71"/>
        <v>0</v>
      </c>
      <c r="K258" s="19">
        <f t="shared" si="71"/>
        <v>0</v>
      </c>
      <c r="L258" s="19">
        <f t="shared" si="71"/>
        <v>0</v>
      </c>
      <c r="M258" s="19">
        <f t="shared" si="71"/>
        <v>0</v>
      </c>
      <c r="N258" s="19">
        <f t="shared" si="71"/>
        <v>0</v>
      </c>
      <c r="O258" s="19">
        <f t="shared" si="71"/>
        <v>0</v>
      </c>
      <c r="P258" s="19">
        <f t="shared" si="71"/>
        <v>0</v>
      </c>
      <c r="Q258" s="19">
        <f t="shared" si="71"/>
        <v>0</v>
      </c>
      <c r="R258" s="19">
        <f t="shared" si="71"/>
        <v>0</v>
      </c>
      <c r="S258" s="19">
        <f t="shared" si="71"/>
        <v>0</v>
      </c>
      <c r="T258" s="19">
        <f t="shared" si="71"/>
        <v>0</v>
      </c>
      <c r="U258" s="19">
        <f t="shared" si="71"/>
        <v>0</v>
      </c>
      <c r="V258" s="19">
        <f t="shared" si="71"/>
        <v>0</v>
      </c>
      <c r="W258" s="19">
        <f t="shared" si="71"/>
        <v>0</v>
      </c>
    </row>
    <row r="259" spans="1:23" ht="12.75" hidden="1">
      <c r="A259" s="19"/>
      <c r="B259" s="56" t="s">
        <v>127</v>
      </c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</row>
    <row r="260" spans="1:23" ht="12.75" hidden="1">
      <c r="A260" s="19"/>
      <c r="B260" s="56" t="s">
        <v>131</v>
      </c>
      <c r="C260" s="19">
        <v>1</v>
      </c>
      <c r="D260" s="19"/>
      <c r="E260" s="19">
        <v>1</v>
      </c>
      <c r="F260" s="19">
        <v>1</v>
      </c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</row>
    <row r="261" spans="1:23" ht="12.75" hidden="1">
      <c r="A261" s="19"/>
      <c r="B261" s="56" t="s">
        <v>137</v>
      </c>
      <c r="C261" s="19">
        <v>1</v>
      </c>
      <c r="D261" s="19"/>
      <c r="E261" s="19">
        <v>1</v>
      </c>
      <c r="F261" s="19">
        <v>1</v>
      </c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</row>
    <row r="262" spans="1:23" ht="12.75" hidden="1">
      <c r="A262" s="19"/>
      <c r="B262" s="56" t="s">
        <v>144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</row>
    <row r="263" spans="1:23" ht="12.75" hidden="1">
      <c r="A263" s="19"/>
      <c r="B263" s="56" t="s">
        <v>151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</row>
    <row r="264" spans="1:23" ht="12.75">
      <c r="A264" s="41">
        <v>2000</v>
      </c>
      <c r="B264" s="43" t="s">
        <v>18</v>
      </c>
      <c r="C264" s="41">
        <f aca="true" t="shared" si="72" ref="C264:W264">C265+C271</f>
        <v>15</v>
      </c>
      <c r="D264" s="41">
        <f t="shared" si="72"/>
        <v>0</v>
      </c>
      <c r="E264" s="41">
        <f t="shared" si="72"/>
        <v>9</v>
      </c>
      <c r="F264" s="41">
        <f t="shared" si="72"/>
        <v>9</v>
      </c>
      <c r="G264" s="41">
        <f t="shared" si="72"/>
        <v>0</v>
      </c>
      <c r="H264" s="41">
        <f t="shared" si="72"/>
        <v>0</v>
      </c>
      <c r="I264" s="41">
        <f t="shared" si="72"/>
        <v>0</v>
      </c>
      <c r="J264" s="41">
        <f t="shared" si="72"/>
        <v>0</v>
      </c>
      <c r="K264" s="41">
        <f t="shared" si="72"/>
        <v>0</v>
      </c>
      <c r="L264" s="41">
        <f t="shared" si="72"/>
        <v>0</v>
      </c>
      <c r="M264" s="41">
        <f t="shared" si="72"/>
        <v>0</v>
      </c>
      <c r="N264" s="41">
        <f t="shared" si="72"/>
        <v>0</v>
      </c>
      <c r="O264" s="41">
        <f t="shared" si="72"/>
        <v>0</v>
      </c>
      <c r="P264" s="41">
        <f t="shared" si="72"/>
        <v>0</v>
      </c>
      <c r="Q264" s="41">
        <f t="shared" si="72"/>
        <v>0</v>
      </c>
      <c r="R264" s="41">
        <f t="shared" si="72"/>
        <v>0</v>
      </c>
      <c r="S264" s="41">
        <f t="shared" si="72"/>
        <v>0</v>
      </c>
      <c r="T264" s="41">
        <f t="shared" si="72"/>
        <v>0</v>
      </c>
      <c r="U264" s="41">
        <f t="shared" si="72"/>
        <v>0</v>
      </c>
      <c r="V264" s="41">
        <f t="shared" si="72"/>
        <v>0</v>
      </c>
      <c r="W264" s="41">
        <f t="shared" si="72"/>
        <v>0</v>
      </c>
    </row>
    <row r="265" spans="1:23" ht="12.75">
      <c r="A265" s="41"/>
      <c r="B265" s="56" t="s">
        <v>125</v>
      </c>
      <c r="C265" s="41">
        <f>C266+C267+C268+C269+C270</f>
        <v>0</v>
      </c>
      <c r="D265" s="41">
        <f aca="true" t="shared" si="73" ref="D265:W265">D266+D267+D268+D269+D270</f>
        <v>0</v>
      </c>
      <c r="E265" s="41">
        <f t="shared" si="73"/>
        <v>0</v>
      </c>
      <c r="F265" s="41">
        <f t="shared" si="73"/>
        <v>0</v>
      </c>
      <c r="G265" s="41">
        <f t="shared" si="73"/>
        <v>0</v>
      </c>
      <c r="H265" s="41">
        <f t="shared" si="73"/>
        <v>0</v>
      </c>
      <c r="I265" s="41">
        <f t="shared" si="73"/>
        <v>0</v>
      </c>
      <c r="J265" s="41">
        <f t="shared" si="73"/>
        <v>0</v>
      </c>
      <c r="K265" s="41">
        <f t="shared" si="73"/>
        <v>0</v>
      </c>
      <c r="L265" s="41">
        <f t="shared" si="73"/>
        <v>0</v>
      </c>
      <c r="M265" s="41">
        <f t="shared" si="73"/>
        <v>0</v>
      </c>
      <c r="N265" s="41">
        <f t="shared" si="73"/>
        <v>0</v>
      </c>
      <c r="O265" s="41">
        <f t="shared" si="73"/>
        <v>0</v>
      </c>
      <c r="P265" s="41">
        <f t="shared" si="73"/>
        <v>0</v>
      </c>
      <c r="Q265" s="41">
        <f t="shared" si="73"/>
        <v>0</v>
      </c>
      <c r="R265" s="41">
        <f t="shared" si="73"/>
        <v>0</v>
      </c>
      <c r="S265" s="41">
        <f t="shared" si="73"/>
        <v>0</v>
      </c>
      <c r="T265" s="41">
        <f t="shared" si="73"/>
        <v>0</v>
      </c>
      <c r="U265" s="41">
        <f t="shared" si="73"/>
        <v>0</v>
      </c>
      <c r="V265" s="41">
        <f t="shared" si="73"/>
        <v>0</v>
      </c>
      <c r="W265" s="41">
        <f t="shared" si="73"/>
        <v>0</v>
      </c>
    </row>
    <row r="266" spans="1:23" ht="12.75" hidden="1">
      <c r="A266" s="41"/>
      <c r="B266" s="56" t="s">
        <v>127</v>
      </c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</row>
    <row r="267" spans="1:23" ht="12.75" hidden="1">
      <c r="A267" s="41"/>
      <c r="B267" s="56" t="s">
        <v>131</v>
      </c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</row>
    <row r="268" spans="1:23" ht="12.75" hidden="1">
      <c r="A268" s="41"/>
      <c r="B268" s="56" t="s">
        <v>137</v>
      </c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</row>
    <row r="269" spans="1:23" ht="12.75" hidden="1">
      <c r="A269" s="41"/>
      <c r="B269" s="56" t="s">
        <v>144</v>
      </c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</row>
    <row r="270" spans="1:23" ht="12.75" hidden="1">
      <c r="A270" s="41"/>
      <c r="B270" s="56" t="s">
        <v>151</v>
      </c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</row>
    <row r="271" spans="1:23" ht="12.75">
      <c r="A271" s="41"/>
      <c r="B271" s="56" t="s">
        <v>126</v>
      </c>
      <c r="C271" s="41">
        <f>C272+C273+C274+C275+C276</f>
        <v>15</v>
      </c>
      <c r="D271" s="41">
        <f aca="true" t="shared" si="74" ref="D271:W271">D272+D273+D274+D275+D276</f>
        <v>0</v>
      </c>
      <c r="E271" s="41">
        <f t="shared" si="74"/>
        <v>9</v>
      </c>
      <c r="F271" s="41">
        <f t="shared" si="74"/>
        <v>9</v>
      </c>
      <c r="G271" s="41">
        <f t="shared" si="74"/>
        <v>0</v>
      </c>
      <c r="H271" s="41">
        <f t="shared" si="74"/>
        <v>0</v>
      </c>
      <c r="I271" s="41">
        <f t="shared" si="74"/>
        <v>0</v>
      </c>
      <c r="J271" s="41">
        <f t="shared" si="74"/>
        <v>0</v>
      </c>
      <c r="K271" s="41">
        <f t="shared" si="74"/>
        <v>0</v>
      </c>
      <c r="L271" s="41">
        <f t="shared" si="74"/>
        <v>0</v>
      </c>
      <c r="M271" s="41">
        <f t="shared" si="74"/>
        <v>0</v>
      </c>
      <c r="N271" s="41">
        <f t="shared" si="74"/>
        <v>0</v>
      </c>
      <c r="O271" s="41">
        <f t="shared" si="74"/>
        <v>0</v>
      </c>
      <c r="P271" s="41">
        <f t="shared" si="74"/>
        <v>0</v>
      </c>
      <c r="Q271" s="41">
        <f t="shared" si="74"/>
        <v>0</v>
      </c>
      <c r="R271" s="41">
        <f t="shared" si="74"/>
        <v>0</v>
      </c>
      <c r="S271" s="41">
        <f t="shared" si="74"/>
        <v>0</v>
      </c>
      <c r="T271" s="41">
        <f t="shared" si="74"/>
        <v>0</v>
      </c>
      <c r="U271" s="41">
        <f t="shared" si="74"/>
        <v>0</v>
      </c>
      <c r="V271" s="41">
        <f t="shared" si="74"/>
        <v>0</v>
      </c>
      <c r="W271" s="41">
        <f t="shared" si="74"/>
        <v>0</v>
      </c>
    </row>
    <row r="272" spans="1:23" ht="12.75" hidden="1">
      <c r="A272" s="41"/>
      <c r="B272" s="56" t="s">
        <v>127</v>
      </c>
      <c r="C272" s="19">
        <v>2</v>
      </c>
      <c r="D272" s="19"/>
      <c r="E272" s="19">
        <v>1</v>
      </c>
      <c r="F272" s="19">
        <v>1</v>
      </c>
      <c r="G272" s="19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</row>
    <row r="273" spans="1:23" ht="12.75" hidden="1">
      <c r="A273" s="41"/>
      <c r="B273" s="56" t="s">
        <v>131</v>
      </c>
      <c r="C273" s="19">
        <v>4</v>
      </c>
      <c r="D273" s="19"/>
      <c r="E273" s="19">
        <v>2</v>
      </c>
      <c r="F273" s="19">
        <v>2</v>
      </c>
      <c r="G273" s="19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</row>
    <row r="274" spans="1:23" ht="12.75" hidden="1">
      <c r="A274" s="41"/>
      <c r="B274" s="56" t="s">
        <v>137</v>
      </c>
      <c r="C274" s="19">
        <v>2</v>
      </c>
      <c r="D274" s="19"/>
      <c r="E274" s="19">
        <v>1</v>
      </c>
      <c r="F274" s="19">
        <v>1</v>
      </c>
      <c r="G274" s="19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</row>
    <row r="275" spans="1:23" ht="12.75" hidden="1">
      <c r="A275" s="41"/>
      <c r="B275" s="56" t="s">
        <v>144</v>
      </c>
      <c r="C275" s="19">
        <v>4</v>
      </c>
      <c r="D275" s="19"/>
      <c r="E275" s="19">
        <v>2</v>
      </c>
      <c r="F275" s="19">
        <v>2</v>
      </c>
      <c r="G275" s="19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</row>
    <row r="276" spans="1:23" ht="12.75" hidden="1">
      <c r="A276" s="41"/>
      <c r="B276" s="56" t="s">
        <v>151</v>
      </c>
      <c r="C276" s="19">
        <v>3</v>
      </c>
      <c r="D276" s="19"/>
      <c r="E276" s="19">
        <v>3</v>
      </c>
      <c r="F276" s="19">
        <v>3</v>
      </c>
      <c r="G276" s="19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</row>
    <row r="277" spans="1:23" s="17" customFormat="1" ht="21">
      <c r="A277" s="41">
        <v>2100</v>
      </c>
      <c r="B277" s="46" t="s">
        <v>106</v>
      </c>
      <c r="C277" s="41">
        <f aca="true" t="shared" si="75" ref="C277:W277">C278+C284</f>
        <v>0</v>
      </c>
      <c r="D277" s="41">
        <f t="shared" si="75"/>
        <v>0</v>
      </c>
      <c r="E277" s="41">
        <f t="shared" si="75"/>
        <v>1</v>
      </c>
      <c r="F277" s="41">
        <f t="shared" si="75"/>
        <v>0</v>
      </c>
      <c r="G277" s="41">
        <f t="shared" si="75"/>
        <v>1</v>
      </c>
      <c r="H277" s="41">
        <f t="shared" si="75"/>
        <v>0</v>
      </c>
      <c r="I277" s="41">
        <f t="shared" si="75"/>
        <v>0.051</v>
      </c>
      <c r="J277" s="41">
        <f t="shared" si="75"/>
        <v>0.051</v>
      </c>
      <c r="K277" s="41">
        <f t="shared" si="75"/>
        <v>0</v>
      </c>
      <c r="L277" s="41">
        <f t="shared" si="75"/>
        <v>0</v>
      </c>
      <c r="M277" s="41">
        <f t="shared" si="75"/>
        <v>0</v>
      </c>
      <c r="N277" s="41">
        <f t="shared" si="75"/>
        <v>0</v>
      </c>
      <c r="O277" s="41">
        <f t="shared" si="75"/>
        <v>0</v>
      </c>
      <c r="P277" s="41">
        <f t="shared" si="75"/>
        <v>0</v>
      </c>
      <c r="Q277" s="41">
        <f t="shared" si="75"/>
        <v>0</v>
      </c>
      <c r="R277" s="41">
        <f t="shared" si="75"/>
        <v>0</v>
      </c>
      <c r="S277" s="41">
        <f t="shared" si="75"/>
        <v>0</v>
      </c>
      <c r="T277" s="41">
        <f t="shared" si="75"/>
        <v>0</v>
      </c>
      <c r="U277" s="41">
        <f t="shared" si="75"/>
        <v>0</v>
      </c>
      <c r="V277" s="41">
        <f t="shared" si="75"/>
        <v>0</v>
      </c>
      <c r="W277" s="41">
        <f t="shared" si="75"/>
        <v>0</v>
      </c>
    </row>
    <row r="278" spans="1:23" ht="12.75">
      <c r="A278" s="19"/>
      <c r="B278" s="56" t="s">
        <v>125</v>
      </c>
      <c r="C278" s="50">
        <f>C279+C280+C281+C282+C283</f>
        <v>0</v>
      </c>
      <c r="D278" s="50">
        <f aca="true" t="shared" si="76" ref="D278:W278">D279+D280+D281+D282+D283</f>
        <v>0</v>
      </c>
      <c r="E278" s="50">
        <f t="shared" si="76"/>
        <v>0</v>
      </c>
      <c r="F278" s="50">
        <f t="shared" si="76"/>
        <v>0</v>
      </c>
      <c r="G278" s="50">
        <f t="shared" si="76"/>
        <v>0</v>
      </c>
      <c r="H278" s="50">
        <f t="shared" si="76"/>
        <v>0</v>
      </c>
      <c r="I278" s="50">
        <f t="shared" si="76"/>
        <v>0</v>
      </c>
      <c r="J278" s="50">
        <f t="shared" si="76"/>
        <v>0</v>
      </c>
      <c r="K278" s="50">
        <f t="shared" si="76"/>
        <v>0</v>
      </c>
      <c r="L278" s="50">
        <f t="shared" si="76"/>
        <v>0</v>
      </c>
      <c r="M278" s="50">
        <f t="shared" si="76"/>
        <v>0</v>
      </c>
      <c r="N278" s="50">
        <f t="shared" si="76"/>
        <v>0</v>
      </c>
      <c r="O278" s="50">
        <f t="shared" si="76"/>
        <v>0</v>
      </c>
      <c r="P278" s="50">
        <f t="shared" si="76"/>
        <v>0</v>
      </c>
      <c r="Q278" s="50">
        <f t="shared" si="76"/>
        <v>0</v>
      </c>
      <c r="R278" s="50">
        <f t="shared" si="76"/>
        <v>0</v>
      </c>
      <c r="S278" s="50">
        <f t="shared" si="76"/>
        <v>0</v>
      </c>
      <c r="T278" s="50">
        <f t="shared" si="76"/>
        <v>0</v>
      </c>
      <c r="U278" s="50">
        <f t="shared" si="76"/>
        <v>0</v>
      </c>
      <c r="V278" s="50">
        <f t="shared" si="76"/>
        <v>0</v>
      </c>
      <c r="W278" s="50">
        <f t="shared" si="76"/>
        <v>0</v>
      </c>
    </row>
    <row r="279" spans="1:23" ht="12.75" hidden="1">
      <c r="A279" s="19"/>
      <c r="B279" s="56" t="s">
        <v>127</v>
      </c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</row>
    <row r="280" spans="1:23" ht="12.75" hidden="1">
      <c r="A280" s="19"/>
      <c r="B280" s="56" t="s">
        <v>131</v>
      </c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</row>
    <row r="281" spans="1:23" ht="12.75" hidden="1">
      <c r="A281" s="19"/>
      <c r="B281" s="56" t="s">
        <v>137</v>
      </c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</row>
    <row r="282" spans="1:23" ht="12.75" hidden="1">
      <c r="A282" s="19"/>
      <c r="B282" s="56" t="s">
        <v>144</v>
      </c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</row>
    <row r="283" spans="1:23" ht="12.75" hidden="1">
      <c r="A283" s="19"/>
      <c r="B283" s="56" t="s">
        <v>151</v>
      </c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</row>
    <row r="284" spans="1:23" ht="12.75">
      <c r="A284" s="19"/>
      <c r="B284" s="56" t="s">
        <v>126</v>
      </c>
      <c r="C284" s="50">
        <f>C285+C286+C287+C288+C289</f>
        <v>0</v>
      </c>
      <c r="D284" s="50">
        <f aca="true" t="shared" si="77" ref="D284:W284">D285+D286+D287+D288+D289</f>
        <v>0</v>
      </c>
      <c r="E284" s="50">
        <f t="shared" si="77"/>
        <v>1</v>
      </c>
      <c r="F284" s="50">
        <f t="shared" si="77"/>
        <v>0</v>
      </c>
      <c r="G284" s="50">
        <f t="shared" si="77"/>
        <v>1</v>
      </c>
      <c r="H284" s="50">
        <f t="shared" si="77"/>
        <v>0</v>
      </c>
      <c r="I284" s="50">
        <f t="shared" si="77"/>
        <v>0.051</v>
      </c>
      <c r="J284" s="50">
        <f t="shared" si="77"/>
        <v>0.051</v>
      </c>
      <c r="K284" s="50">
        <f t="shared" si="77"/>
        <v>0</v>
      </c>
      <c r="L284" s="50">
        <f t="shared" si="77"/>
        <v>0</v>
      </c>
      <c r="M284" s="50">
        <f t="shared" si="77"/>
        <v>0</v>
      </c>
      <c r="N284" s="50">
        <f t="shared" si="77"/>
        <v>0</v>
      </c>
      <c r="O284" s="50">
        <f t="shared" si="77"/>
        <v>0</v>
      </c>
      <c r="P284" s="50">
        <f t="shared" si="77"/>
        <v>0</v>
      </c>
      <c r="Q284" s="50">
        <f t="shared" si="77"/>
        <v>0</v>
      </c>
      <c r="R284" s="50">
        <f t="shared" si="77"/>
        <v>0</v>
      </c>
      <c r="S284" s="50">
        <f t="shared" si="77"/>
        <v>0</v>
      </c>
      <c r="T284" s="50">
        <f t="shared" si="77"/>
        <v>0</v>
      </c>
      <c r="U284" s="50">
        <f t="shared" si="77"/>
        <v>0</v>
      </c>
      <c r="V284" s="50">
        <f t="shared" si="77"/>
        <v>0</v>
      </c>
      <c r="W284" s="50">
        <f t="shared" si="77"/>
        <v>0</v>
      </c>
    </row>
    <row r="285" spans="1:23" ht="12.75" hidden="1">
      <c r="A285" s="19"/>
      <c r="B285" s="56" t="s">
        <v>127</v>
      </c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</row>
    <row r="286" spans="1:23" ht="12.75" hidden="1">
      <c r="A286" s="19"/>
      <c r="B286" s="61" t="s">
        <v>131</v>
      </c>
      <c r="C286" s="14"/>
      <c r="D286" s="14"/>
      <c r="E286" s="14">
        <v>1</v>
      </c>
      <c r="F286" s="14"/>
      <c r="G286" s="14">
        <v>1</v>
      </c>
      <c r="H286" s="14"/>
      <c r="I286" s="14">
        <v>0.051</v>
      </c>
      <c r="J286" s="14">
        <v>0.051</v>
      </c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ht="12.75" hidden="1">
      <c r="A287" s="19"/>
      <c r="B287" s="61" t="s">
        <v>137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ht="12.75" hidden="1">
      <c r="A288" s="19"/>
      <c r="B288" s="61" t="s">
        <v>144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ht="12.75" hidden="1">
      <c r="A289" s="19"/>
      <c r="B289" s="61" t="s">
        <v>151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1" ht="12.75">
      <c r="B291" s="3" t="s">
        <v>148</v>
      </c>
    </row>
    <row r="292" ht="12.75">
      <c r="B292" s="3" t="s">
        <v>149</v>
      </c>
    </row>
  </sheetData>
  <sheetProtection/>
  <mergeCells count="29">
    <mergeCell ref="V5:W5"/>
    <mergeCell ref="P6:P7"/>
    <mergeCell ref="Q6:Q7"/>
    <mergeCell ref="W6:W7"/>
    <mergeCell ref="T6:U6"/>
    <mergeCell ref="V6:V7"/>
    <mergeCell ref="P5:Q5"/>
    <mergeCell ref="R6:S6"/>
    <mergeCell ref="R5:U5"/>
    <mergeCell ref="G6:G7"/>
    <mergeCell ref="J6:J7"/>
    <mergeCell ref="A5:A7"/>
    <mergeCell ref="B5:B7"/>
    <mergeCell ref="C5:D5"/>
    <mergeCell ref="E5:F5"/>
    <mergeCell ref="C6:C7"/>
    <mergeCell ref="D6:D7"/>
    <mergeCell ref="E6:E7"/>
    <mergeCell ref="F6:F7"/>
    <mergeCell ref="I6:I7"/>
    <mergeCell ref="L6:L7"/>
    <mergeCell ref="O5:O7"/>
    <mergeCell ref="G5:H5"/>
    <mergeCell ref="M6:M7"/>
    <mergeCell ref="K6:K7"/>
    <mergeCell ref="I5:J5"/>
    <mergeCell ref="K5:N5"/>
    <mergeCell ref="H6:H7"/>
    <mergeCell ref="N6:N7"/>
  </mergeCells>
  <printOptions/>
  <pageMargins left="0.1968503937007874" right="0" top="0.5511811023622047" bottom="0.1968503937007874" header="0.275590551181102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="127" zoomScaleNormal="127" zoomScalePageLayoutView="0" workbookViewId="0" topLeftCell="A1">
      <selection activeCell="A45" sqref="A45:IV45"/>
    </sheetView>
  </sheetViews>
  <sheetFormatPr defaultColWidth="9.00390625" defaultRowHeight="12.75"/>
  <cols>
    <col min="1" max="13" width="9.125" style="1" customWidth="1"/>
    <col min="14" max="14" width="12.25390625" style="1" customWidth="1"/>
    <col min="15" max="16384" width="9.125" style="1" customWidth="1"/>
  </cols>
  <sheetData>
    <row r="1" ht="13.5">
      <c r="L1" s="7" t="s">
        <v>52</v>
      </c>
    </row>
    <row r="2" ht="12.75">
      <c r="A2" s="6" t="s">
        <v>49</v>
      </c>
    </row>
    <row r="3" ht="12.75">
      <c r="A3" s="6" t="s">
        <v>155</v>
      </c>
    </row>
    <row r="5" spans="1:13" ht="12.75">
      <c r="A5" s="104" t="s">
        <v>50</v>
      </c>
      <c r="B5" s="102" t="s">
        <v>49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1" t="s">
        <v>54</v>
      </c>
    </row>
    <row r="6" spans="1:13" ht="12.75">
      <c r="A6" s="105"/>
      <c r="B6" s="102" t="s">
        <v>53</v>
      </c>
      <c r="C6" s="105"/>
      <c r="D6" s="105"/>
      <c r="E6" s="105"/>
      <c r="F6" s="105"/>
      <c r="G6" s="102" t="s">
        <v>55</v>
      </c>
      <c r="H6" s="105"/>
      <c r="I6" s="105"/>
      <c r="J6" s="105"/>
      <c r="K6" s="105"/>
      <c r="L6" s="103" t="s">
        <v>56</v>
      </c>
      <c r="M6" s="101"/>
    </row>
    <row r="7" spans="1:13" ht="25.5" customHeight="1">
      <c r="A7" s="105"/>
      <c r="B7" s="104" t="s">
        <v>51</v>
      </c>
      <c r="C7" s="107" t="s">
        <v>57</v>
      </c>
      <c r="D7" s="107"/>
      <c r="E7" s="108" t="s">
        <v>60</v>
      </c>
      <c r="F7" s="110" t="s">
        <v>61</v>
      </c>
      <c r="G7" s="104" t="s">
        <v>62</v>
      </c>
      <c r="H7" s="107" t="s">
        <v>57</v>
      </c>
      <c r="I7" s="107"/>
      <c r="J7" s="108" t="s">
        <v>60</v>
      </c>
      <c r="K7" s="110" t="s">
        <v>61</v>
      </c>
      <c r="L7" s="106"/>
      <c r="M7" s="101"/>
    </row>
    <row r="8" spans="1:13" ht="125.25" customHeight="1">
      <c r="A8" s="105"/>
      <c r="B8" s="105"/>
      <c r="C8" s="16" t="s">
        <v>58</v>
      </c>
      <c r="D8" s="20" t="s">
        <v>59</v>
      </c>
      <c r="E8" s="109"/>
      <c r="F8" s="109"/>
      <c r="G8" s="105"/>
      <c r="H8" s="16" t="s">
        <v>58</v>
      </c>
      <c r="I8" s="20" t="s">
        <v>59</v>
      </c>
      <c r="J8" s="109"/>
      <c r="K8" s="109"/>
      <c r="L8" s="106"/>
      <c r="M8" s="101"/>
    </row>
    <row r="9" spans="1:13" s="23" customFormat="1" ht="12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</row>
    <row r="10" spans="1:13" ht="14.25" customHeight="1">
      <c r="A10" s="21">
        <f aca="true" t="shared" si="0" ref="A10:A22">B10+G10-L10</f>
        <v>479</v>
      </c>
      <c r="B10" s="21">
        <f aca="true" t="shared" si="1" ref="B10:B22">C10+E10+F10</f>
        <v>344</v>
      </c>
      <c r="C10" s="21">
        <f>C11+C17</f>
        <v>326</v>
      </c>
      <c r="D10" s="21">
        <f>D11+D17</f>
        <v>326</v>
      </c>
      <c r="E10" s="21">
        <f>E11+E17</f>
        <v>16</v>
      </c>
      <c r="F10" s="21">
        <f>F11+F17</f>
        <v>2</v>
      </c>
      <c r="G10" s="21">
        <f aca="true" t="shared" si="2" ref="G10:G22">H10+J10+K10</f>
        <v>135</v>
      </c>
      <c r="H10" s="21">
        <f aca="true" t="shared" si="3" ref="H10:M10">H11+H17</f>
        <v>25</v>
      </c>
      <c r="I10" s="21">
        <f t="shared" si="3"/>
        <v>25</v>
      </c>
      <c r="J10" s="21">
        <f t="shared" si="3"/>
        <v>19</v>
      </c>
      <c r="K10" s="21">
        <f t="shared" si="3"/>
        <v>91</v>
      </c>
      <c r="L10" s="21">
        <f t="shared" si="3"/>
        <v>0</v>
      </c>
      <c r="M10" s="21">
        <f t="shared" si="3"/>
        <v>372</v>
      </c>
    </row>
    <row r="11" spans="1:14" ht="15.75">
      <c r="A11" s="21">
        <f t="shared" si="0"/>
        <v>118</v>
      </c>
      <c r="B11" s="21">
        <f t="shared" si="1"/>
        <v>103</v>
      </c>
      <c r="C11" s="65">
        <f>C12+C13+C14+C15+C16</f>
        <v>102</v>
      </c>
      <c r="D11" s="65">
        <f>D12+D13+D14+D15+D16</f>
        <v>102</v>
      </c>
      <c r="E11" s="65">
        <f>E12+E13+E14+E15+E16</f>
        <v>1</v>
      </c>
      <c r="F11" s="65">
        <f>F12+F13+F14+F15+F16</f>
        <v>0</v>
      </c>
      <c r="G11" s="65">
        <f t="shared" si="2"/>
        <v>15</v>
      </c>
      <c r="H11" s="65">
        <f aca="true" t="shared" si="4" ref="H11:M11">H12+H13+H14+H15+H16</f>
        <v>11</v>
      </c>
      <c r="I11" s="65">
        <f t="shared" si="4"/>
        <v>11</v>
      </c>
      <c r="J11" s="65">
        <f t="shared" si="4"/>
        <v>3</v>
      </c>
      <c r="K11" s="65">
        <f t="shared" si="4"/>
        <v>1</v>
      </c>
      <c r="L11" s="65">
        <f t="shared" si="4"/>
        <v>0</v>
      </c>
      <c r="M11" s="65">
        <f t="shared" si="4"/>
        <v>106</v>
      </c>
      <c r="N11" s="66" t="s">
        <v>125</v>
      </c>
    </row>
    <row r="12" spans="1:14" ht="15.75" hidden="1">
      <c r="A12" s="21">
        <f t="shared" si="0"/>
        <v>8</v>
      </c>
      <c r="B12" s="21">
        <f t="shared" si="1"/>
        <v>7</v>
      </c>
      <c r="C12" s="65">
        <v>7</v>
      </c>
      <c r="D12" s="65">
        <v>7</v>
      </c>
      <c r="E12" s="65"/>
      <c r="F12" s="65"/>
      <c r="G12" s="65">
        <f t="shared" si="2"/>
        <v>1</v>
      </c>
      <c r="H12" s="65"/>
      <c r="I12" s="65"/>
      <c r="J12" s="65"/>
      <c r="K12" s="65">
        <v>1</v>
      </c>
      <c r="L12" s="65"/>
      <c r="M12" s="65">
        <v>7</v>
      </c>
      <c r="N12" s="66" t="s">
        <v>128</v>
      </c>
    </row>
    <row r="13" spans="1:14" ht="15.75" hidden="1">
      <c r="A13" s="21">
        <f t="shared" si="0"/>
        <v>29</v>
      </c>
      <c r="B13" s="21">
        <f t="shared" si="1"/>
        <v>26</v>
      </c>
      <c r="C13" s="65">
        <v>25</v>
      </c>
      <c r="D13" s="65">
        <v>25</v>
      </c>
      <c r="E13" s="65">
        <v>1</v>
      </c>
      <c r="F13" s="65"/>
      <c r="G13" s="65">
        <f t="shared" si="2"/>
        <v>3</v>
      </c>
      <c r="H13" s="65">
        <v>2</v>
      </c>
      <c r="I13" s="65">
        <v>2</v>
      </c>
      <c r="J13" s="65">
        <v>1</v>
      </c>
      <c r="K13" s="65"/>
      <c r="L13" s="65"/>
      <c r="M13" s="65">
        <v>28</v>
      </c>
      <c r="N13" s="66" t="s">
        <v>132</v>
      </c>
    </row>
    <row r="14" spans="1:14" ht="15.75" hidden="1">
      <c r="A14" s="21">
        <f t="shared" si="0"/>
        <v>33</v>
      </c>
      <c r="B14" s="21">
        <f t="shared" si="1"/>
        <v>28</v>
      </c>
      <c r="C14" s="65">
        <v>28</v>
      </c>
      <c r="D14" s="65">
        <v>28</v>
      </c>
      <c r="E14" s="65"/>
      <c r="F14" s="65"/>
      <c r="G14" s="65">
        <f t="shared" si="2"/>
        <v>5</v>
      </c>
      <c r="H14" s="65">
        <v>5</v>
      </c>
      <c r="I14" s="65">
        <v>5</v>
      </c>
      <c r="J14" s="65"/>
      <c r="K14" s="65"/>
      <c r="L14" s="65"/>
      <c r="M14" s="65">
        <v>26</v>
      </c>
      <c r="N14" s="66" t="s">
        <v>138</v>
      </c>
    </row>
    <row r="15" spans="1:14" ht="15.75" hidden="1">
      <c r="A15" s="21">
        <f t="shared" si="0"/>
        <v>23</v>
      </c>
      <c r="B15" s="21">
        <f t="shared" si="1"/>
        <v>21</v>
      </c>
      <c r="C15" s="65">
        <v>21</v>
      </c>
      <c r="D15" s="65">
        <v>21</v>
      </c>
      <c r="E15" s="65"/>
      <c r="F15" s="65"/>
      <c r="G15" s="65">
        <f t="shared" si="2"/>
        <v>2</v>
      </c>
      <c r="H15" s="65">
        <v>2</v>
      </c>
      <c r="I15" s="65">
        <v>2</v>
      </c>
      <c r="J15" s="65"/>
      <c r="K15" s="65"/>
      <c r="L15" s="65"/>
      <c r="M15" s="65">
        <v>22</v>
      </c>
      <c r="N15" s="66" t="s">
        <v>145</v>
      </c>
    </row>
    <row r="16" spans="1:14" ht="15.75" hidden="1">
      <c r="A16" s="21">
        <f t="shared" si="0"/>
        <v>25</v>
      </c>
      <c r="B16" s="21">
        <f t="shared" si="1"/>
        <v>21</v>
      </c>
      <c r="C16" s="65">
        <v>21</v>
      </c>
      <c r="D16" s="65">
        <v>21</v>
      </c>
      <c r="E16" s="65"/>
      <c r="F16" s="65"/>
      <c r="G16" s="65">
        <f t="shared" si="2"/>
        <v>4</v>
      </c>
      <c r="H16" s="65">
        <v>2</v>
      </c>
      <c r="I16" s="65">
        <v>2</v>
      </c>
      <c r="J16" s="65">
        <v>2</v>
      </c>
      <c r="K16" s="65"/>
      <c r="L16" s="65"/>
      <c r="M16" s="65">
        <v>23</v>
      </c>
      <c r="N16" s="66" t="s">
        <v>154</v>
      </c>
    </row>
    <row r="17" spans="1:14" ht="15.75">
      <c r="A17" s="21">
        <f t="shared" si="0"/>
        <v>361</v>
      </c>
      <c r="B17" s="21">
        <f t="shared" si="1"/>
        <v>241</v>
      </c>
      <c r="C17" s="65">
        <f>C18+C19+C20+C21+C22</f>
        <v>224</v>
      </c>
      <c r="D17" s="65">
        <f>D18+D19+D20+D21+D22</f>
        <v>224</v>
      </c>
      <c r="E17" s="65">
        <f>E18+E19+E20+E21+E22</f>
        <v>15</v>
      </c>
      <c r="F17" s="65">
        <f>F18+F19+F20+F21+F22</f>
        <v>2</v>
      </c>
      <c r="G17" s="65">
        <f t="shared" si="2"/>
        <v>120</v>
      </c>
      <c r="H17" s="65">
        <f aca="true" t="shared" si="5" ref="H17:M17">H18+H19+H20+H21+H22</f>
        <v>14</v>
      </c>
      <c r="I17" s="65">
        <f t="shared" si="5"/>
        <v>14</v>
      </c>
      <c r="J17" s="65">
        <f t="shared" si="5"/>
        <v>16</v>
      </c>
      <c r="K17" s="65">
        <f t="shared" si="5"/>
        <v>90</v>
      </c>
      <c r="L17" s="65">
        <f t="shared" si="5"/>
        <v>0</v>
      </c>
      <c r="M17" s="65">
        <f t="shared" si="5"/>
        <v>266</v>
      </c>
      <c r="N17" s="66" t="s">
        <v>126</v>
      </c>
    </row>
    <row r="18" spans="1:14" ht="15.75" hidden="1">
      <c r="A18" s="21">
        <f t="shared" si="0"/>
        <v>34</v>
      </c>
      <c r="B18" s="21">
        <f t="shared" si="1"/>
        <v>24</v>
      </c>
      <c r="C18" s="65">
        <v>23</v>
      </c>
      <c r="D18" s="65">
        <v>23</v>
      </c>
      <c r="E18" s="65"/>
      <c r="F18" s="65">
        <v>1</v>
      </c>
      <c r="G18" s="65">
        <f t="shared" si="2"/>
        <v>10</v>
      </c>
      <c r="H18" s="65">
        <v>4</v>
      </c>
      <c r="I18" s="65">
        <v>4</v>
      </c>
      <c r="J18" s="65"/>
      <c r="K18" s="65">
        <v>6</v>
      </c>
      <c r="L18" s="65"/>
      <c r="M18" s="65">
        <v>28</v>
      </c>
      <c r="N18" s="57" t="s">
        <v>128</v>
      </c>
    </row>
    <row r="19" spans="1:15" ht="15.75" hidden="1">
      <c r="A19" s="21">
        <f t="shared" si="0"/>
        <v>68</v>
      </c>
      <c r="B19" s="21">
        <f t="shared" si="1"/>
        <v>42</v>
      </c>
      <c r="C19" s="65">
        <v>41</v>
      </c>
      <c r="D19" s="65">
        <v>41</v>
      </c>
      <c r="E19" s="65">
        <v>1</v>
      </c>
      <c r="F19" s="65"/>
      <c r="G19" s="65">
        <f t="shared" si="2"/>
        <v>26</v>
      </c>
      <c r="H19" s="65">
        <v>5</v>
      </c>
      <c r="I19" s="65">
        <v>5</v>
      </c>
      <c r="J19" s="65">
        <v>4</v>
      </c>
      <c r="K19" s="65">
        <v>17</v>
      </c>
      <c r="L19" s="65"/>
      <c r="M19" s="65">
        <v>54</v>
      </c>
      <c r="N19" s="113" t="s">
        <v>132</v>
      </c>
      <c r="O19" s="114"/>
    </row>
    <row r="20" spans="1:15" ht="15.75" hidden="1">
      <c r="A20" s="21">
        <f t="shared" si="0"/>
        <v>101</v>
      </c>
      <c r="B20" s="21">
        <f t="shared" si="1"/>
        <v>77</v>
      </c>
      <c r="C20" s="65">
        <v>70</v>
      </c>
      <c r="D20" s="65">
        <v>70</v>
      </c>
      <c r="E20" s="65">
        <v>7</v>
      </c>
      <c r="F20" s="65"/>
      <c r="G20" s="65">
        <f t="shared" si="2"/>
        <v>24</v>
      </c>
      <c r="H20" s="65">
        <v>2</v>
      </c>
      <c r="I20" s="65">
        <v>2</v>
      </c>
      <c r="J20" s="65">
        <v>5</v>
      </c>
      <c r="K20" s="65">
        <v>17</v>
      </c>
      <c r="L20" s="65"/>
      <c r="M20" s="65">
        <v>78</v>
      </c>
      <c r="N20" s="62" t="s">
        <v>138</v>
      </c>
      <c r="O20" s="63"/>
    </row>
    <row r="21" spans="1:15" ht="15.75" hidden="1">
      <c r="A21" s="21">
        <f t="shared" si="0"/>
        <v>70</v>
      </c>
      <c r="B21" s="21">
        <f t="shared" si="1"/>
        <v>50</v>
      </c>
      <c r="C21" s="65">
        <v>42</v>
      </c>
      <c r="D21" s="65">
        <v>42</v>
      </c>
      <c r="E21" s="65">
        <v>7</v>
      </c>
      <c r="F21" s="65">
        <v>1</v>
      </c>
      <c r="G21" s="65">
        <f t="shared" si="2"/>
        <v>20</v>
      </c>
      <c r="H21" s="65">
        <v>1</v>
      </c>
      <c r="I21" s="65">
        <v>1</v>
      </c>
      <c r="J21" s="65">
        <v>3</v>
      </c>
      <c r="K21" s="65">
        <v>16</v>
      </c>
      <c r="L21" s="65"/>
      <c r="M21" s="65">
        <v>51</v>
      </c>
      <c r="N21" s="62" t="s">
        <v>145</v>
      </c>
      <c r="O21" s="63"/>
    </row>
    <row r="22" spans="1:15" ht="15.75" hidden="1">
      <c r="A22" s="21">
        <f t="shared" si="0"/>
        <v>88</v>
      </c>
      <c r="B22" s="21">
        <f t="shared" si="1"/>
        <v>48</v>
      </c>
      <c r="C22" s="65">
        <v>48</v>
      </c>
      <c r="D22" s="65">
        <v>48</v>
      </c>
      <c r="E22" s="65"/>
      <c r="F22" s="65"/>
      <c r="G22" s="65">
        <f t="shared" si="2"/>
        <v>40</v>
      </c>
      <c r="H22" s="65">
        <v>2</v>
      </c>
      <c r="I22" s="65">
        <v>2</v>
      </c>
      <c r="J22" s="65">
        <f>1+3</f>
        <v>4</v>
      </c>
      <c r="K22" s="65">
        <f>33+1</f>
        <v>34</v>
      </c>
      <c r="L22" s="65"/>
      <c r="M22" s="65">
        <v>55</v>
      </c>
      <c r="N22" s="62" t="s">
        <v>154</v>
      </c>
      <c r="O22" s="63"/>
    </row>
    <row r="23" spans="1:14" ht="15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2"/>
    </row>
    <row r="25" ht="13.5">
      <c r="I25" s="7" t="s">
        <v>64</v>
      </c>
    </row>
    <row r="26" s="6" customFormat="1" ht="12.75">
      <c r="A26" s="6" t="s">
        <v>63</v>
      </c>
    </row>
    <row r="27" s="6" customFormat="1" ht="12.75">
      <c r="A27" s="6" t="s">
        <v>156</v>
      </c>
    </row>
    <row r="29" spans="1:10" ht="12.75">
      <c r="A29" s="101" t="s">
        <v>70</v>
      </c>
      <c r="B29" s="102" t="s">
        <v>63</v>
      </c>
      <c r="C29" s="102"/>
      <c r="D29" s="102"/>
      <c r="E29" s="102"/>
      <c r="F29" s="102"/>
      <c r="G29" s="102"/>
      <c r="H29" s="102"/>
      <c r="I29" s="102"/>
      <c r="J29" s="102"/>
    </row>
    <row r="30" spans="1:10" ht="12.75">
      <c r="A30" s="101"/>
      <c r="B30" s="103" t="s">
        <v>53</v>
      </c>
      <c r="C30" s="103"/>
      <c r="D30" s="103"/>
      <c r="E30" s="103"/>
      <c r="F30" s="103" t="s">
        <v>55</v>
      </c>
      <c r="G30" s="103"/>
      <c r="H30" s="103"/>
      <c r="I30" s="103"/>
      <c r="J30" s="103" t="s">
        <v>56</v>
      </c>
    </row>
    <row r="31" spans="1:10" ht="63.75">
      <c r="A31" s="101"/>
      <c r="B31" s="18" t="s">
        <v>68</v>
      </c>
      <c r="C31" s="18" t="s">
        <v>65</v>
      </c>
      <c r="D31" s="18" t="s">
        <v>66</v>
      </c>
      <c r="E31" s="18" t="s">
        <v>67</v>
      </c>
      <c r="F31" s="18" t="s">
        <v>69</v>
      </c>
      <c r="G31" s="18" t="s">
        <v>65</v>
      </c>
      <c r="H31" s="18" t="s">
        <v>66</v>
      </c>
      <c r="I31" s="18" t="s">
        <v>67</v>
      </c>
      <c r="J31" s="103"/>
    </row>
    <row r="32" spans="1:10" ht="12.75">
      <c r="A32" s="22">
        <v>1</v>
      </c>
      <c r="B32" s="22">
        <v>2</v>
      </c>
      <c r="C32" s="22">
        <v>3</v>
      </c>
      <c r="D32" s="22">
        <v>4</v>
      </c>
      <c r="E32" s="22">
        <v>5</v>
      </c>
      <c r="F32" s="22">
        <v>6</v>
      </c>
      <c r="G32" s="22">
        <v>7</v>
      </c>
      <c r="H32" s="22">
        <v>8</v>
      </c>
      <c r="I32" s="22">
        <v>9</v>
      </c>
      <c r="J32" s="22">
        <v>10</v>
      </c>
    </row>
    <row r="33" spans="1:10" ht="14.25" customHeight="1">
      <c r="A33" s="21">
        <f>B33+F33-J33</f>
        <v>352</v>
      </c>
      <c r="B33" s="21">
        <f>C33+D33+E33</f>
        <v>326</v>
      </c>
      <c r="C33" s="21">
        <f>C34+C40</f>
        <v>192</v>
      </c>
      <c r="D33" s="21">
        <f>D34+D40</f>
        <v>89</v>
      </c>
      <c r="E33" s="21">
        <f>E34+E40</f>
        <v>45</v>
      </c>
      <c r="F33" s="21">
        <f>G33+H33+I33</f>
        <v>26</v>
      </c>
      <c r="G33" s="21">
        <f>G34+G40</f>
        <v>18</v>
      </c>
      <c r="H33" s="21">
        <f>H34+H40</f>
        <v>6</v>
      </c>
      <c r="I33" s="21">
        <f>I34+I40</f>
        <v>2</v>
      </c>
      <c r="J33" s="21"/>
    </row>
    <row r="34" spans="1:11" ht="12.75">
      <c r="A34" s="50">
        <f aca="true" t="shared" si="6" ref="A34:A45">B34+F34-J34</f>
        <v>114</v>
      </c>
      <c r="B34" s="50">
        <f aca="true" t="shared" si="7" ref="B34:B45">C34+D34+E34</f>
        <v>102</v>
      </c>
      <c r="C34" s="50">
        <f>C35+C36+C37+C38+C39</f>
        <v>67</v>
      </c>
      <c r="D34" s="50">
        <f>D35+D36+D37+D38+D39</f>
        <v>4</v>
      </c>
      <c r="E34" s="50">
        <f>E35+E36+E37+E38+E39</f>
        <v>31</v>
      </c>
      <c r="F34" s="50">
        <f aca="true" t="shared" si="8" ref="F34:F45">G34+H34+I34</f>
        <v>12</v>
      </c>
      <c r="G34" s="50">
        <f>G35+G36+G37+G38+G39</f>
        <v>6</v>
      </c>
      <c r="H34" s="50">
        <f>H35+H36+H37+H38+H39</f>
        <v>4</v>
      </c>
      <c r="I34" s="50">
        <f>I35+I36+I37+I38+I39</f>
        <v>2</v>
      </c>
      <c r="J34" s="50">
        <f>J35+J36+J37+J38+J39</f>
        <v>0</v>
      </c>
      <c r="K34" s="66" t="s">
        <v>125</v>
      </c>
    </row>
    <row r="35" spans="1:12" ht="12.75" hidden="1">
      <c r="A35" s="50">
        <f t="shared" si="6"/>
        <v>7</v>
      </c>
      <c r="B35" s="50">
        <f t="shared" si="7"/>
        <v>7</v>
      </c>
      <c r="C35" s="50">
        <v>6</v>
      </c>
      <c r="D35" s="50">
        <v>1</v>
      </c>
      <c r="E35" s="50"/>
      <c r="F35" s="50">
        <f t="shared" si="8"/>
        <v>0</v>
      </c>
      <c r="G35" s="50"/>
      <c r="H35" s="50"/>
      <c r="I35" s="50"/>
      <c r="J35" s="50"/>
      <c r="K35" s="97" t="s">
        <v>128</v>
      </c>
      <c r="L35" s="98"/>
    </row>
    <row r="36" spans="1:12" ht="12.75" hidden="1">
      <c r="A36" s="50">
        <f t="shared" si="6"/>
        <v>27</v>
      </c>
      <c r="B36" s="50">
        <f t="shared" si="7"/>
        <v>25</v>
      </c>
      <c r="C36" s="50">
        <v>16</v>
      </c>
      <c r="D36" s="50"/>
      <c r="E36" s="50">
        <v>9</v>
      </c>
      <c r="F36" s="50">
        <f t="shared" si="8"/>
        <v>2</v>
      </c>
      <c r="G36" s="50">
        <v>2</v>
      </c>
      <c r="H36" s="50"/>
      <c r="I36" s="50"/>
      <c r="J36" s="50"/>
      <c r="K36" s="97" t="s">
        <v>132</v>
      </c>
      <c r="L36" s="98"/>
    </row>
    <row r="37" spans="1:12" ht="12.75" hidden="1">
      <c r="A37" s="50">
        <f t="shared" si="6"/>
        <v>33</v>
      </c>
      <c r="B37" s="50">
        <f t="shared" si="7"/>
        <v>28</v>
      </c>
      <c r="C37" s="50">
        <v>14</v>
      </c>
      <c r="D37" s="50">
        <v>1</v>
      </c>
      <c r="E37" s="50">
        <v>13</v>
      </c>
      <c r="F37" s="50">
        <f t="shared" si="8"/>
        <v>5</v>
      </c>
      <c r="G37" s="50"/>
      <c r="H37" s="50">
        <v>4</v>
      </c>
      <c r="I37" s="50">
        <v>1</v>
      </c>
      <c r="J37" s="50"/>
      <c r="K37" s="97" t="s">
        <v>138</v>
      </c>
      <c r="L37" s="98"/>
    </row>
    <row r="38" spans="1:12" ht="12.75" hidden="1">
      <c r="A38" s="50">
        <f t="shared" si="6"/>
        <v>23</v>
      </c>
      <c r="B38" s="50">
        <f t="shared" si="7"/>
        <v>21</v>
      </c>
      <c r="C38" s="50">
        <v>14</v>
      </c>
      <c r="D38" s="50"/>
      <c r="E38" s="50">
        <v>7</v>
      </c>
      <c r="F38" s="50">
        <f t="shared" si="8"/>
        <v>2</v>
      </c>
      <c r="G38" s="50">
        <v>2</v>
      </c>
      <c r="H38" s="50"/>
      <c r="I38" s="50"/>
      <c r="J38" s="50"/>
      <c r="K38" s="97" t="s">
        <v>145</v>
      </c>
      <c r="L38" s="98"/>
    </row>
    <row r="39" spans="1:12" ht="12.75" hidden="1">
      <c r="A39" s="50">
        <f t="shared" si="6"/>
        <v>24</v>
      </c>
      <c r="B39" s="50">
        <f t="shared" si="7"/>
        <v>21</v>
      </c>
      <c r="C39" s="50">
        <v>17</v>
      </c>
      <c r="D39" s="50">
        <v>2</v>
      </c>
      <c r="E39" s="50">
        <v>2</v>
      </c>
      <c r="F39" s="50">
        <f t="shared" si="8"/>
        <v>3</v>
      </c>
      <c r="G39" s="50">
        <v>2</v>
      </c>
      <c r="H39" s="50"/>
      <c r="I39" s="50">
        <v>1</v>
      </c>
      <c r="J39" s="50"/>
      <c r="K39" s="97" t="s">
        <v>157</v>
      </c>
      <c r="L39" s="98"/>
    </row>
    <row r="40" spans="1:11" ht="12.75">
      <c r="A40" s="50">
        <f t="shared" si="6"/>
        <v>238</v>
      </c>
      <c r="B40" s="50">
        <f t="shared" si="7"/>
        <v>224</v>
      </c>
      <c r="C40" s="50">
        <f>C41+C42+C43+C44+C45</f>
        <v>125</v>
      </c>
      <c r="D40" s="50">
        <f>D41+D42+D43+D44+D45</f>
        <v>85</v>
      </c>
      <c r="E40" s="50">
        <f>E41+E42+E43+E44+E45</f>
        <v>14</v>
      </c>
      <c r="F40" s="50">
        <f t="shared" si="8"/>
        <v>14</v>
      </c>
      <c r="G40" s="50">
        <f>G41+G42+G43+G44+G45</f>
        <v>12</v>
      </c>
      <c r="H40" s="50">
        <f>H41+H42+H43+H44+H45</f>
        <v>2</v>
      </c>
      <c r="I40" s="50">
        <f>I41+I42+I43+I44+I45</f>
        <v>0</v>
      </c>
      <c r="J40" s="50">
        <f>J41+J42+J43+J44+J45</f>
        <v>0</v>
      </c>
      <c r="K40" s="66" t="s">
        <v>126</v>
      </c>
    </row>
    <row r="41" spans="1:11" ht="12.75" hidden="1">
      <c r="A41" s="50">
        <f t="shared" si="6"/>
        <v>27</v>
      </c>
      <c r="B41" s="50">
        <f t="shared" si="7"/>
        <v>23</v>
      </c>
      <c r="C41" s="50">
        <v>6</v>
      </c>
      <c r="D41" s="50">
        <v>11</v>
      </c>
      <c r="E41" s="50">
        <v>6</v>
      </c>
      <c r="F41" s="50">
        <f t="shared" si="8"/>
        <v>4</v>
      </c>
      <c r="G41" s="50">
        <v>4</v>
      </c>
      <c r="H41" s="50"/>
      <c r="I41" s="50"/>
      <c r="J41" s="50"/>
      <c r="K41" s="57" t="s">
        <v>128</v>
      </c>
    </row>
    <row r="42" spans="1:12" ht="12.75" hidden="1">
      <c r="A42" s="50">
        <f t="shared" si="6"/>
        <v>46</v>
      </c>
      <c r="B42" s="50">
        <f t="shared" si="7"/>
        <v>41</v>
      </c>
      <c r="C42" s="50">
        <v>26</v>
      </c>
      <c r="D42" s="50">
        <v>15</v>
      </c>
      <c r="E42" s="50"/>
      <c r="F42" s="50">
        <f t="shared" si="8"/>
        <v>5</v>
      </c>
      <c r="G42" s="50">
        <v>5</v>
      </c>
      <c r="H42" s="50"/>
      <c r="I42" s="50"/>
      <c r="J42" s="50"/>
      <c r="K42" s="113" t="s">
        <v>132</v>
      </c>
      <c r="L42" s="113"/>
    </row>
    <row r="43" spans="1:12" ht="12.75" hidden="1">
      <c r="A43" s="50">
        <f t="shared" si="6"/>
        <v>72</v>
      </c>
      <c r="B43" s="50">
        <f t="shared" si="7"/>
        <v>70</v>
      </c>
      <c r="C43" s="50">
        <v>39</v>
      </c>
      <c r="D43" s="50">
        <v>29</v>
      </c>
      <c r="E43" s="50">
        <v>2</v>
      </c>
      <c r="F43" s="50">
        <f t="shared" si="8"/>
        <v>2</v>
      </c>
      <c r="G43" s="50">
        <v>1</v>
      </c>
      <c r="H43" s="50">
        <v>1</v>
      </c>
      <c r="I43" s="50"/>
      <c r="J43" s="50"/>
      <c r="K43" s="111" t="s">
        <v>138</v>
      </c>
      <c r="L43" s="112"/>
    </row>
    <row r="44" spans="1:12" s="4" customFormat="1" ht="12.75" hidden="1">
      <c r="A44" s="50">
        <f t="shared" si="6"/>
        <v>43</v>
      </c>
      <c r="B44" s="50">
        <f t="shared" si="7"/>
        <v>42</v>
      </c>
      <c r="C44" s="69">
        <v>28</v>
      </c>
      <c r="D44" s="69">
        <v>12</v>
      </c>
      <c r="E44" s="69">
        <v>2</v>
      </c>
      <c r="F44" s="50">
        <f t="shared" si="8"/>
        <v>1</v>
      </c>
      <c r="G44" s="69"/>
      <c r="H44" s="69">
        <v>1</v>
      </c>
      <c r="I44" s="69"/>
      <c r="J44" s="69"/>
      <c r="K44" s="111" t="s">
        <v>145</v>
      </c>
      <c r="L44" s="112"/>
    </row>
    <row r="45" spans="1:12" s="4" customFormat="1" ht="12.75" hidden="1">
      <c r="A45" s="50">
        <f t="shared" si="6"/>
        <v>50</v>
      </c>
      <c r="B45" s="50">
        <f t="shared" si="7"/>
        <v>48</v>
      </c>
      <c r="C45" s="69">
        <v>26</v>
      </c>
      <c r="D45" s="69">
        <v>18</v>
      </c>
      <c r="E45" s="69">
        <v>4</v>
      </c>
      <c r="F45" s="50">
        <f t="shared" si="8"/>
        <v>2</v>
      </c>
      <c r="G45" s="69">
        <v>2</v>
      </c>
      <c r="H45" s="69"/>
      <c r="I45" s="69"/>
      <c r="J45" s="69"/>
      <c r="K45" s="99" t="s">
        <v>157</v>
      </c>
      <c r="L45" s="100"/>
    </row>
    <row r="48" spans="1:2" ht="12.75">
      <c r="A48" s="68" t="s">
        <v>142</v>
      </c>
      <c r="B48" s="64"/>
    </row>
    <row r="49" ht="12.75">
      <c r="A49" s="4" t="s">
        <v>141</v>
      </c>
    </row>
  </sheetData>
  <sheetProtection/>
  <mergeCells count="29">
    <mergeCell ref="B6:F6"/>
    <mergeCell ref="G7:G8"/>
    <mergeCell ref="K44:L44"/>
    <mergeCell ref="K43:L43"/>
    <mergeCell ref="N19:O19"/>
    <mergeCell ref="K42:L42"/>
    <mergeCell ref="G6:K6"/>
    <mergeCell ref="K7:K8"/>
    <mergeCell ref="K35:L35"/>
    <mergeCell ref="K36:L36"/>
    <mergeCell ref="B5:L5"/>
    <mergeCell ref="A5:A8"/>
    <mergeCell ref="M5:M8"/>
    <mergeCell ref="L6:L8"/>
    <mergeCell ref="C7:D7"/>
    <mergeCell ref="E7:E8"/>
    <mergeCell ref="F7:F8"/>
    <mergeCell ref="B7:B8"/>
    <mergeCell ref="H7:I7"/>
    <mergeCell ref="J7:J8"/>
    <mergeCell ref="K39:L39"/>
    <mergeCell ref="K45:L45"/>
    <mergeCell ref="A29:A31"/>
    <mergeCell ref="B29:J29"/>
    <mergeCell ref="J30:J31"/>
    <mergeCell ref="B30:E30"/>
    <mergeCell ref="F30:I30"/>
    <mergeCell ref="K37:L37"/>
    <mergeCell ref="K38:L38"/>
  </mergeCells>
  <printOptions gridLines="1"/>
  <pageMargins left="0.59" right="0.16" top="0.44" bottom="0.18" header="0.28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="124" zoomScaleNormal="124" zoomScalePageLayoutView="0" workbookViewId="0" topLeftCell="B1">
      <selection activeCell="N16" sqref="N16"/>
    </sheetView>
  </sheetViews>
  <sheetFormatPr defaultColWidth="9.00390625" defaultRowHeight="12.75"/>
  <cols>
    <col min="1" max="1" width="4.75390625" style="1" customWidth="1"/>
    <col min="2" max="2" width="31.625" style="1" customWidth="1"/>
    <col min="3" max="5" width="9.125" style="1" customWidth="1"/>
    <col min="6" max="6" width="3.25390625" style="1" customWidth="1"/>
    <col min="7" max="7" width="5.875" style="1" customWidth="1"/>
    <col min="8" max="8" width="32.375" style="1" customWidth="1"/>
    <col min="9" max="16384" width="9.125" style="1" customWidth="1"/>
  </cols>
  <sheetData>
    <row r="1" spans="5:11" ht="13.5">
      <c r="E1" s="7" t="s">
        <v>76</v>
      </c>
      <c r="K1" s="7" t="s">
        <v>100</v>
      </c>
    </row>
    <row r="3" spans="1:12" ht="26.25" customHeight="1">
      <c r="A3" s="118" t="s">
        <v>97</v>
      </c>
      <c r="B3" s="119"/>
      <c r="C3" s="119"/>
      <c r="D3" s="119"/>
      <c r="E3" s="119"/>
      <c r="G3" s="115" t="s">
        <v>99</v>
      </c>
      <c r="H3" s="115"/>
      <c r="I3" s="115"/>
      <c r="J3" s="115"/>
      <c r="K3" s="115"/>
      <c r="L3" s="115"/>
    </row>
    <row r="4" spans="1:12" ht="12.75">
      <c r="A4" s="6" t="s">
        <v>129</v>
      </c>
      <c r="G4" s="6" t="s">
        <v>130</v>
      </c>
      <c r="H4" s="6"/>
      <c r="I4" s="6"/>
      <c r="J4" s="6"/>
      <c r="K4" s="6"/>
      <c r="L4" s="6"/>
    </row>
    <row r="5" spans="1:12" ht="12.75">
      <c r="A5" s="6"/>
      <c r="G5" s="123" t="s">
        <v>158</v>
      </c>
      <c r="H5" s="123"/>
      <c r="I5" s="123"/>
      <c r="J5" s="6"/>
      <c r="K5" s="6"/>
      <c r="L5" s="6"/>
    </row>
    <row r="6" ht="12.75" hidden="1">
      <c r="B6" s="59"/>
    </row>
    <row r="7" spans="1:12" ht="63" customHeight="1">
      <c r="A7" s="117"/>
      <c r="B7" s="121" t="s">
        <v>71</v>
      </c>
      <c r="C7" s="121" t="s">
        <v>75</v>
      </c>
      <c r="D7" s="120" t="s">
        <v>74</v>
      </c>
      <c r="E7" s="120"/>
      <c r="G7" s="117"/>
      <c r="H7" s="116" t="s">
        <v>121</v>
      </c>
      <c r="I7" s="124" t="s">
        <v>99</v>
      </c>
      <c r="J7" s="124"/>
      <c r="K7" s="124"/>
      <c r="L7" s="79" t="s">
        <v>98</v>
      </c>
    </row>
    <row r="8" spans="1:12" ht="93.75" customHeight="1">
      <c r="A8" s="117"/>
      <c r="B8" s="122"/>
      <c r="C8" s="122"/>
      <c r="D8" s="30" t="s">
        <v>72</v>
      </c>
      <c r="E8" s="30" t="s">
        <v>73</v>
      </c>
      <c r="G8" s="117"/>
      <c r="H8" s="116"/>
      <c r="I8" s="31" t="s">
        <v>57</v>
      </c>
      <c r="J8" s="31" t="s">
        <v>119</v>
      </c>
      <c r="K8" s="32" t="s">
        <v>120</v>
      </c>
      <c r="L8" s="79"/>
    </row>
    <row r="9" spans="1:12" s="23" customFormat="1" ht="12">
      <c r="A9" s="28"/>
      <c r="B9" s="29"/>
      <c r="C9" s="22">
        <v>1</v>
      </c>
      <c r="D9" s="22">
        <v>2</v>
      </c>
      <c r="E9" s="22">
        <v>3</v>
      </c>
      <c r="G9" s="22">
        <v>1</v>
      </c>
      <c r="H9" s="22">
        <v>2</v>
      </c>
      <c r="I9" s="22">
        <v>3</v>
      </c>
      <c r="J9" s="22">
        <v>4</v>
      </c>
      <c r="K9" s="22">
        <v>5</v>
      </c>
      <c r="L9" s="22">
        <v>6</v>
      </c>
    </row>
    <row r="10" spans="1:12" ht="38.25">
      <c r="A10" s="25"/>
      <c r="B10" s="15" t="s">
        <v>77</v>
      </c>
      <c r="C10" s="35">
        <v>0</v>
      </c>
      <c r="D10" s="35">
        <v>0</v>
      </c>
      <c r="E10" s="35">
        <v>0</v>
      </c>
      <c r="G10" s="33">
        <v>1</v>
      </c>
      <c r="H10" s="15" t="s">
        <v>112</v>
      </c>
      <c r="I10" s="36">
        <f>табл5!C10+табл5!J10+табл5!C28+табл5!J28+табл5!C45+табл5!J45+табл5!C62+табл5!J62+табл5!C80+табл5!J80</f>
        <v>3</v>
      </c>
      <c r="J10" s="36">
        <f>табл5!D10+табл5!K10+табл5!D28+табл5!K28+табл5!D45+табл5!K45+табл5!D62+табл5!K62+табл5!D80+табл5!K80</f>
        <v>0</v>
      </c>
      <c r="K10" s="36">
        <f>табл5!E10+табл5!L10+табл5!E28+табл5!L28+табл5!E45+табл5!L45+табл5!E62+табл5!L62+табл5!E80+табл5!L80</f>
        <v>77</v>
      </c>
      <c r="L10" s="35">
        <f>SUM(I10:K10)</f>
        <v>80</v>
      </c>
    </row>
    <row r="11" spans="1:12" ht="25.5">
      <c r="A11" s="26">
        <v>1</v>
      </c>
      <c r="B11" s="15" t="s">
        <v>122</v>
      </c>
      <c r="C11" s="36">
        <v>0</v>
      </c>
      <c r="D11" s="36">
        <v>0</v>
      </c>
      <c r="E11" s="36">
        <v>0</v>
      </c>
      <c r="G11" s="33">
        <v>2</v>
      </c>
      <c r="H11" s="15" t="s">
        <v>117</v>
      </c>
      <c r="I11" s="36">
        <f>табл5!C11+табл5!J11+табл5!C29+табл5!J29+табл5!C46+табл5!J46+табл5!C63+табл5!J63+табл5!C81+табл5!J81</f>
        <v>1</v>
      </c>
      <c r="J11" s="36">
        <f>табл5!D11+табл5!K11+табл5!D29+табл5!K29+табл5!D46+табл5!K46+табл5!D63+табл5!K63+табл5!D81+табл5!K81</f>
        <v>3</v>
      </c>
      <c r="K11" s="36">
        <f>табл5!E11+табл5!L11+табл5!E29+табл5!L29+табл5!E46+табл5!L46+табл5!E63+табл5!L63+табл5!E81+табл5!L81</f>
        <v>3</v>
      </c>
      <c r="L11" s="35">
        <f aca="true" t="shared" si="0" ref="L11:L16">SUM(I11:K11)</f>
        <v>7</v>
      </c>
    </row>
    <row r="12" spans="1:12" ht="25.5">
      <c r="A12" s="26" t="s">
        <v>87</v>
      </c>
      <c r="B12" s="15" t="s">
        <v>110</v>
      </c>
      <c r="C12" s="36">
        <v>0</v>
      </c>
      <c r="D12" s="36">
        <v>0</v>
      </c>
      <c r="E12" s="36">
        <v>0</v>
      </c>
      <c r="G12" s="33">
        <v>3</v>
      </c>
      <c r="H12" s="15" t="s">
        <v>113</v>
      </c>
      <c r="I12" s="54">
        <f>табл5!C12+табл5!J12+табл5!C30+табл5!J30+табл5!C47+табл5!J47+табл5!C64+табл5!J64+табл5!C82+табл5!J82</f>
        <v>21</v>
      </c>
      <c r="J12" s="54">
        <f>табл5!D12+табл5!K12+табл5!D30+табл5!K30+табл5!D47+табл5!K47+табл5!D64+табл5!K64+табл5!D82+табл5!K82</f>
        <v>16</v>
      </c>
      <c r="K12" s="54">
        <f>табл5!E12+табл5!L12+табл5!E30+табл5!L30+табл5!E47+табл5!L47+табл5!E64+табл5!L64+табл5!E82+табл5!L82</f>
        <v>11</v>
      </c>
      <c r="L12" s="35">
        <f t="shared" si="0"/>
        <v>48</v>
      </c>
    </row>
    <row r="13" spans="1:12" ht="15.75">
      <c r="A13" s="26" t="s">
        <v>86</v>
      </c>
      <c r="B13" s="15" t="s">
        <v>78</v>
      </c>
      <c r="C13" s="36">
        <v>0</v>
      </c>
      <c r="D13" s="36">
        <v>0</v>
      </c>
      <c r="E13" s="36">
        <v>0</v>
      </c>
      <c r="G13" s="129">
        <v>4</v>
      </c>
      <c r="H13" s="131" t="s">
        <v>114</v>
      </c>
      <c r="I13" s="125">
        <f>табл5!C13+табл5!J13+табл5!C31+табл5!J31+табл5!C48+табл5!J48+табл5!C65+табл5!J65+табл5!C83+табл5!J83</f>
        <v>0</v>
      </c>
      <c r="J13" s="125">
        <f>табл5!D13+табл5!K13+табл5!D31+табл5!K31+табл5!D48+табл5!K48+табл5!D65+табл5!K65+табл5!D83+табл5!K83</f>
        <v>0</v>
      </c>
      <c r="K13" s="125">
        <f>табл5!E13+табл5!L13+табл5!E31+табл5!L31+табл5!E48+табл5!L48+табл5!E65+табл5!L65+табл5!E83+табл5!L83</f>
        <v>0</v>
      </c>
      <c r="L13" s="127">
        <f t="shared" si="0"/>
        <v>0</v>
      </c>
    </row>
    <row r="14" spans="1:12" ht="15.75">
      <c r="A14" s="26" t="s">
        <v>88</v>
      </c>
      <c r="B14" s="15" t="s">
        <v>79</v>
      </c>
      <c r="C14" s="36">
        <v>0</v>
      </c>
      <c r="D14" s="36">
        <v>0</v>
      </c>
      <c r="E14" s="36">
        <v>0</v>
      </c>
      <c r="G14" s="130"/>
      <c r="H14" s="132"/>
      <c r="I14" s="126"/>
      <c r="J14" s="126"/>
      <c r="K14" s="126"/>
      <c r="L14" s="128"/>
    </row>
    <row r="15" spans="1:12" ht="25.5">
      <c r="A15" s="26" t="s">
        <v>89</v>
      </c>
      <c r="B15" s="15" t="s">
        <v>111</v>
      </c>
      <c r="C15" s="36">
        <v>0</v>
      </c>
      <c r="D15" s="36">
        <v>0</v>
      </c>
      <c r="E15" s="36">
        <v>0</v>
      </c>
      <c r="G15" s="33">
        <v>5</v>
      </c>
      <c r="H15" s="15" t="s">
        <v>115</v>
      </c>
      <c r="I15" s="55">
        <f>табл5!C15+табл5!J15+табл5!C33+табл5!J33+табл5!C50+табл5!J50+табл5!C67+табл5!J67+табл5!C85+табл5!J85</f>
        <v>0</v>
      </c>
      <c r="J15" s="55">
        <f>табл5!D15+табл5!K15+табл5!D33+табл5!K33+табл5!D50+табл5!K50+табл5!D67+табл5!K67+табл5!D85+табл5!K85</f>
        <v>0</v>
      </c>
      <c r="K15" s="55">
        <f>табл5!E15+табл5!L15+табл5!E33+табл5!L33+табл5!E50+табл5!L50+табл5!E67+табл5!L67+табл5!E85+табл5!L85</f>
        <v>0</v>
      </c>
      <c r="L15" s="35">
        <f t="shared" si="0"/>
        <v>0</v>
      </c>
    </row>
    <row r="16" spans="1:12" ht="25.5">
      <c r="A16" s="26" t="s">
        <v>90</v>
      </c>
      <c r="B16" s="15" t="s">
        <v>80</v>
      </c>
      <c r="C16" s="36">
        <v>0</v>
      </c>
      <c r="D16" s="36">
        <v>0</v>
      </c>
      <c r="E16" s="36">
        <v>0</v>
      </c>
      <c r="G16" s="33">
        <v>6</v>
      </c>
      <c r="H16" s="15" t="s">
        <v>116</v>
      </c>
      <c r="I16" s="36">
        <f>табл5!C16+табл5!J16+табл5!C34+табл5!J34+табл5!C51+табл5!J51+табл5!C68+табл5!J68+табл5!C86+табл5!J86</f>
        <v>0</v>
      </c>
      <c r="J16" s="36">
        <f>табл5!D16+табл5!K16+табл5!D34+табл5!K34+табл5!D51+табл5!K51+табл5!D68+табл5!K68+табл5!D86+табл5!K86</f>
        <v>0</v>
      </c>
      <c r="K16" s="36">
        <f>табл5!E16+табл5!L16+табл5!E34+табл5!L34+табл5!E51+табл5!L51+табл5!E68+табл5!L68+табл5!E86+табл5!L86</f>
        <v>0</v>
      </c>
      <c r="L16" s="35">
        <f t="shared" si="0"/>
        <v>0</v>
      </c>
    </row>
    <row r="17" spans="1:12" ht="38.25">
      <c r="A17" s="26" t="s">
        <v>91</v>
      </c>
      <c r="B17" s="15" t="s">
        <v>81</v>
      </c>
      <c r="C17" s="36">
        <v>0</v>
      </c>
      <c r="D17" s="36">
        <v>0</v>
      </c>
      <c r="E17" s="36">
        <v>0</v>
      </c>
      <c r="G17" s="34">
        <v>7</v>
      </c>
      <c r="H17" s="13" t="s">
        <v>118</v>
      </c>
      <c r="I17" s="35">
        <f>SUM(I10:I16)</f>
        <v>25</v>
      </c>
      <c r="J17" s="35">
        <f>SUM(J10:J16)</f>
        <v>19</v>
      </c>
      <c r="K17" s="35">
        <f>SUM(K10:K16)</f>
        <v>91</v>
      </c>
      <c r="L17" s="35">
        <f>SUM(L10:L16)</f>
        <v>135</v>
      </c>
    </row>
    <row r="18" spans="1:8" ht="15.75">
      <c r="A18" s="26" t="s">
        <v>92</v>
      </c>
      <c r="B18" s="15" t="s">
        <v>82</v>
      </c>
      <c r="C18" s="36">
        <v>0</v>
      </c>
      <c r="D18" s="36">
        <v>0</v>
      </c>
      <c r="E18" s="36">
        <v>0</v>
      </c>
      <c r="G18" s="24"/>
      <c r="H18" s="9"/>
    </row>
    <row r="19" spans="1:8" ht="25.5">
      <c r="A19" s="26" t="s">
        <v>93</v>
      </c>
      <c r="B19" s="27" t="s">
        <v>83</v>
      </c>
      <c r="C19" s="36">
        <v>0</v>
      </c>
      <c r="D19" s="36">
        <v>0</v>
      </c>
      <c r="E19" s="36">
        <v>0</v>
      </c>
      <c r="G19" s="17"/>
      <c r="H19" s="9"/>
    </row>
    <row r="20" spans="1:8" ht="25.5">
      <c r="A20" s="26" t="s">
        <v>94</v>
      </c>
      <c r="B20" s="27" t="s">
        <v>123</v>
      </c>
      <c r="C20" s="36">
        <v>0</v>
      </c>
      <c r="D20" s="36">
        <v>0</v>
      </c>
      <c r="E20" s="36">
        <v>0</v>
      </c>
      <c r="G20" s="17"/>
      <c r="H20" s="9"/>
    </row>
    <row r="21" spans="1:8" ht="15.75">
      <c r="A21" s="26" t="s">
        <v>95</v>
      </c>
      <c r="B21" s="27" t="s">
        <v>84</v>
      </c>
      <c r="C21" s="36">
        <v>0</v>
      </c>
      <c r="D21" s="36">
        <v>0</v>
      </c>
      <c r="E21" s="36">
        <v>0</v>
      </c>
      <c r="G21" s="60"/>
      <c r="H21" s="9"/>
    </row>
    <row r="22" spans="1:8" ht="25.5">
      <c r="A22" s="26" t="s">
        <v>96</v>
      </c>
      <c r="B22" s="27" t="s">
        <v>85</v>
      </c>
      <c r="C22" s="36">
        <v>0</v>
      </c>
      <c r="D22" s="36">
        <v>0</v>
      </c>
      <c r="E22" s="36">
        <v>0</v>
      </c>
      <c r="G22" s="4"/>
      <c r="H22" s="67" t="s">
        <v>143</v>
      </c>
    </row>
    <row r="23" spans="1:8" ht="12.75">
      <c r="A23" s="24"/>
      <c r="B23" s="10"/>
      <c r="H23" s="8"/>
    </row>
  </sheetData>
  <sheetProtection/>
  <mergeCells count="17">
    <mergeCell ref="I7:K7"/>
    <mergeCell ref="K13:K14"/>
    <mergeCell ref="L13:L14"/>
    <mergeCell ref="G13:G14"/>
    <mergeCell ref="H13:H14"/>
    <mergeCell ref="I13:I14"/>
    <mergeCell ref="J13:J14"/>
    <mergeCell ref="G3:L3"/>
    <mergeCell ref="H7:H8"/>
    <mergeCell ref="G7:G8"/>
    <mergeCell ref="A3:E3"/>
    <mergeCell ref="D7:E7"/>
    <mergeCell ref="C7:C8"/>
    <mergeCell ref="B7:B8"/>
    <mergeCell ref="A7:A8"/>
    <mergeCell ref="G5:I5"/>
    <mergeCell ref="L7:L8"/>
  </mergeCells>
  <printOptions/>
  <pageMargins left="0.3937007874015748" right="0.3937007874015748" top="0.2755905511811024" bottom="0.2362204724409449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67">
      <selection activeCell="E82" sqref="E82"/>
    </sheetView>
  </sheetViews>
  <sheetFormatPr defaultColWidth="9.00390625" defaultRowHeight="12.75"/>
  <cols>
    <col min="1" max="1" width="6.625" style="0" customWidth="1"/>
    <col min="2" max="2" width="21.875" style="0" customWidth="1"/>
    <col min="3" max="3" width="7.375" style="0" customWidth="1"/>
    <col min="4" max="4" width="7.75390625" style="0" customWidth="1"/>
    <col min="5" max="5" width="8.375" style="0" customWidth="1"/>
    <col min="7" max="8" width="7.375" style="0" customWidth="1"/>
    <col min="9" max="9" width="21.875" style="0" customWidth="1"/>
    <col min="10" max="10" width="7.875" style="0" customWidth="1"/>
    <col min="11" max="11" width="8.625" style="0" customWidth="1"/>
  </cols>
  <sheetData>
    <row r="1" spans="1:13" ht="12.75">
      <c r="A1" s="1"/>
      <c r="B1" s="1"/>
      <c r="C1" s="1"/>
      <c r="D1" s="1"/>
      <c r="E1" s="1"/>
      <c r="F1" s="1"/>
      <c r="H1" s="1"/>
      <c r="I1" s="1"/>
      <c r="J1" s="1"/>
      <c r="K1" s="1"/>
      <c r="L1" s="1"/>
      <c r="M1" s="1"/>
    </row>
    <row r="2" spans="1:13" ht="13.5">
      <c r="A2" s="1"/>
      <c r="B2" s="1"/>
      <c r="C2" s="1"/>
      <c r="D2" s="1"/>
      <c r="E2" s="7" t="s">
        <v>100</v>
      </c>
      <c r="F2" s="1"/>
      <c r="H2" s="1"/>
      <c r="I2" s="1"/>
      <c r="J2" s="1"/>
      <c r="K2" s="1"/>
      <c r="L2" s="7" t="s">
        <v>100</v>
      </c>
      <c r="M2" s="1"/>
    </row>
    <row r="3" spans="1:13" ht="12.75">
      <c r="A3" s="1"/>
      <c r="B3" s="1"/>
      <c r="C3" s="1"/>
      <c r="D3" s="1"/>
      <c r="E3" s="1"/>
      <c r="F3" s="1"/>
      <c r="H3" s="1"/>
      <c r="I3" s="1"/>
      <c r="J3" s="1"/>
      <c r="K3" s="1"/>
      <c r="L3" s="1"/>
      <c r="M3" s="1"/>
    </row>
    <row r="4" spans="1:13" ht="12.75">
      <c r="A4" s="115" t="s">
        <v>99</v>
      </c>
      <c r="B4" s="115"/>
      <c r="C4" s="115"/>
      <c r="D4" s="115"/>
      <c r="E4" s="115"/>
      <c r="F4" s="115"/>
      <c r="H4" s="115" t="s">
        <v>99</v>
      </c>
      <c r="I4" s="115"/>
      <c r="J4" s="115"/>
      <c r="K4" s="115"/>
      <c r="L4" s="115"/>
      <c r="M4" s="115"/>
    </row>
    <row r="5" spans="1:13" ht="12.75">
      <c r="A5" s="6" t="s">
        <v>135</v>
      </c>
      <c r="B5" s="6"/>
      <c r="C5" s="6"/>
      <c r="D5" s="6"/>
      <c r="E5" s="6"/>
      <c r="F5" s="6"/>
      <c r="H5" s="6" t="s">
        <v>136</v>
      </c>
      <c r="I5" s="6"/>
      <c r="J5" s="6"/>
      <c r="K5" s="6"/>
      <c r="L5" s="6"/>
      <c r="M5" s="6"/>
    </row>
    <row r="6" spans="1:13" ht="12.75">
      <c r="A6" s="1"/>
      <c r="B6" s="1"/>
      <c r="C6" s="1"/>
      <c r="D6" s="1"/>
      <c r="E6" s="1"/>
      <c r="F6" s="1"/>
      <c r="H6" s="1"/>
      <c r="I6" s="1"/>
      <c r="J6" s="1"/>
      <c r="K6" s="1"/>
      <c r="L6" s="1"/>
      <c r="M6" s="1"/>
    </row>
    <row r="7" spans="1:13" ht="12.75">
      <c r="A7" s="117"/>
      <c r="B7" s="116" t="s">
        <v>121</v>
      </c>
      <c r="C7" s="124" t="s">
        <v>99</v>
      </c>
      <c r="D7" s="124"/>
      <c r="E7" s="124"/>
      <c r="F7" s="79" t="s">
        <v>98</v>
      </c>
      <c r="H7" s="117"/>
      <c r="I7" s="116" t="s">
        <v>121</v>
      </c>
      <c r="J7" s="124" t="s">
        <v>99</v>
      </c>
      <c r="K7" s="124"/>
      <c r="L7" s="124"/>
      <c r="M7" s="79" t="s">
        <v>98</v>
      </c>
    </row>
    <row r="8" spans="1:13" ht="140.25">
      <c r="A8" s="117"/>
      <c r="B8" s="116"/>
      <c r="C8" s="31" t="s">
        <v>57</v>
      </c>
      <c r="D8" s="31" t="s">
        <v>119</v>
      </c>
      <c r="E8" s="32" t="s">
        <v>120</v>
      </c>
      <c r="F8" s="79"/>
      <c r="H8" s="117"/>
      <c r="I8" s="116"/>
      <c r="J8" s="31" t="s">
        <v>57</v>
      </c>
      <c r="K8" s="31" t="s">
        <v>119</v>
      </c>
      <c r="L8" s="32" t="s">
        <v>120</v>
      </c>
      <c r="M8" s="79"/>
    </row>
    <row r="9" spans="1:13" ht="12.7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H9" s="22">
        <v>1</v>
      </c>
      <c r="I9" s="22">
        <v>2</v>
      </c>
      <c r="J9" s="22">
        <v>3</v>
      </c>
      <c r="K9" s="22">
        <v>4</v>
      </c>
      <c r="L9" s="22">
        <v>5</v>
      </c>
      <c r="M9" s="22">
        <v>6</v>
      </c>
    </row>
    <row r="10" spans="1:13" ht="63.75">
      <c r="A10" s="33">
        <v>1</v>
      </c>
      <c r="B10" s="15" t="s">
        <v>112</v>
      </c>
      <c r="C10" s="36"/>
      <c r="D10" s="36"/>
      <c r="E10" s="36"/>
      <c r="F10" s="36">
        <f>SUM(C10:E10)</f>
        <v>0</v>
      </c>
      <c r="H10" s="33">
        <v>1</v>
      </c>
      <c r="I10" s="15" t="s">
        <v>112</v>
      </c>
      <c r="J10" s="36"/>
      <c r="K10" s="36"/>
      <c r="L10" s="36">
        <v>6</v>
      </c>
      <c r="M10" s="36">
        <f>SUM(J10:L10)</f>
        <v>6</v>
      </c>
    </row>
    <row r="11" spans="1:13" ht="25.5">
      <c r="A11" s="33">
        <v>2</v>
      </c>
      <c r="B11" s="15" t="s">
        <v>117</v>
      </c>
      <c r="C11" s="36"/>
      <c r="D11" s="36"/>
      <c r="E11" s="36"/>
      <c r="F11" s="36">
        <f>SUM(C11:E11)</f>
        <v>0</v>
      </c>
      <c r="H11" s="33">
        <v>2</v>
      </c>
      <c r="I11" s="15" t="s">
        <v>117</v>
      </c>
      <c r="J11" s="36"/>
      <c r="K11" s="36"/>
      <c r="L11" s="36"/>
      <c r="M11" s="36">
        <f>SUM(J11:L11)</f>
        <v>0</v>
      </c>
    </row>
    <row r="12" spans="1:13" ht="15.75">
      <c r="A12" s="33">
        <v>3</v>
      </c>
      <c r="B12" s="15" t="s">
        <v>113</v>
      </c>
      <c r="C12" s="36"/>
      <c r="D12" s="36"/>
      <c r="E12" s="36">
        <v>1</v>
      </c>
      <c r="F12" s="36">
        <f>SUM(C12:E12)</f>
        <v>1</v>
      </c>
      <c r="H12" s="33">
        <v>3</v>
      </c>
      <c r="I12" s="15" t="s">
        <v>113</v>
      </c>
      <c r="J12" s="36">
        <v>4</v>
      </c>
      <c r="K12" s="36"/>
      <c r="L12" s="36"/>
      <c r="M12" s="36">
        <f>SUM(J12:L12)</f>
        <v>4</v>
      </c>
    </row>
    <row r="13" spans="1:13" ht="12.75">
      <c r="A13" s="129">
        <v>4</v>
      </c>
      <c r="B13" s="133" t="s">
        <v>114</v>
      </c>
      <c r="C13" s="125"/>
      <c r="D13" s="125"/>
      <c r="E13" s="125"/>
      <c r="F13" s="125">
        <f>SUM(C13:E13)</f>
        <v>0</v>
      </c>
      <c r="H13" s="129">
        <v>4</v>
      </c>
      <c r="I13" s="133" t="s">
        <v>114</v>
      </c>
      <c r="J13" s="125"/>
      <c r="K13" s="125"/>
      <c r="L13" s="125"/>
      <c r="M13" s="125">
        <f>SUM(J13:L13)</f>
        <v>0</v>
      </c>
    </row>
    <row r="14" spans="1:13" ht="12.75">
      <c r="A14" s="130"/>
      <c r="B14" s="134"/>
      <c r="C14" s="135"/>
      <c r="D14" s="135"/>
      <c r="E14" s="135"/>
      <c r="F14" s="136"/>
      <c r="H14" s="130"/>
      <c r="I14" s="134"/>
      <c r="J14" s="135"/>
      <c r="K14" s="135"/>
      <c r="L14" s="135"/>
      <c r="M14" s="136"/>
    </row>
    <row r="15" spans="1:13" ht="25.5">
      <c r="A15" s="33">
        <v>5</v>
      </c>
      <c r="B15" s="15" t="s">
        <v>115</v>
      </c>
      <c r="C15" s="36"/>
      <c r="D15" s="36"/>
      <c r="E15" s="36"/>
      <c r="F15" s="36">
        <f>SUM(C15:E15)</f>
        <v>0</v>
      </c>
      <c r="H15" s="33">
        <v>5</v>
      </c>
      <c r="I15" s="15" t="s">
        <v>115</v>
      </c>
      <c r="J15" s="36"/>
      <c r="K15" s="36"/>
      <c r="L15" s="36"/>
      <c r="M15" s="36">
        <f>SUM(J15:L15)</f>
        <v>0</v>
      </c>
    </row>
    <row r="16" spans="1:13" ht="38.25">
      <c r="A16" s="33">
        <v>6</v>
      </c>
      <c r="B16" s="15" t="s">
        <v>116</v>
      </c>
      <c r="C16" s="36"/>
      <c r="D16" s="36"/>
      <c r="E16" s="36"/>
      <c r="F16" s="36">
        <f>SUM(C16:E16)</f>
        <v>0</v>
      </c>
      <c r="H16" s="33">
        <v>6</v>
      </c>
      <c r="I16" s="15" t="s">
        <v>116</v>
      </c>
      <c r="J16" s="36"/>
      <c r="K16" s="36"/>
      <c r="L16" s="36"/>
      <c r="M16" s="36">
        <f>SUM(J16:L16)</f>
        <v>0</v>
      </c>
    </row>
    <row r="17" spans="1:13" ht="38.25">
      <c r="A17" s="34">
        <v>7</v>
      </c>
      <c r="B17" s="13" t="s">
        <v>118</v>
      </c>
      <c r="C17" s="35">
        <f>SUM(C10:C16)</f>
        <v>0</v>
      </c>
      <c r="D17" s="35">
        <f>SUM(D10:D16)</f>
        <v>0</v>
      </c>
      <c r="E17" s="35">
        <f>SUM(E10:E16)</f>
        <v>1</v>
      </c>
      <c r="F17" s="35">
        <f>SUM(F10:F16)</f>
        <v>1</v>
      </c>
      <c r="H17" s="34">
        <v>7</v>
      </c>
      <c r="I17" s="13" t="s">
        <v>118</v>
      </c>
      <c r="J17" s="35">
        <f>SUM(J10:J16)</f>
        <v>4</v>
      </c>
      <c r="K17" s="35">
        <f>SUM(K10:K16)</f>
        <v>0</v>
      </c>
      <c r="L17" s="35">
        <f>SUM(L10:L16)</f>
        <v>6</v>
      </c>
      <c r="M17" s="35">
        <f>SUM(M10:M16)</f>
        <v>10</v>
      </c>
    </row>
    <row r="20" spans="1:13" ht="13.5">
      <c r="A20" s="1"/>
      <c r="B20" s="1"/>
      <c r="C20" s="1"/>
      <c r="D20" s="1"/>
      <c r="E20" s="7" t="s">
        <v>100</v>
      </c>
      <c r="F20" s="1"/>
      <c r="H20" s="1"/>
      <c r="I20" s="1"/>
      <c r="J20" s="1"/>
      <c r="K20" s="1"/>
      <c r="L20" s="7" t="s">
        <v>100</v>
      </c>
      <c r="M20" s="1"/>
    </row>
    <row r="21" spans="1:13" ht="12.75">
      <c r="A21" s="1"/>
      <c r="B21" s="1"/>
      <c r="C21" s="1"/>
      <c r="D21" s="1"/>
      <c r="E21" s="1"/>
      <c r="F21" s="1"/>
      <c r="H21" s="1"/>
      <c r="I21" s="1"/>
      <c r="J21" s="1"/>
      <c r="K21" s="1"/>
      <c r="L21" s="1"/>
      <c r="M21" s="1"/>
    </row>
    <row r="22" spans="1:13" ht="12.75" customHeight="1">
      <c r="A22" s="115" t="s">
        <v>99</v>
      </c>
      <c r="B22" s="115"/>
      <c r="C22" s="115"/>
      <c r="D22" s="115"/>
      <c r="E22" s="115"/>
      <c r="F22" s="115"/>
      <c r="H22" s="115" t="s">
        <v>99</v>
      </c>
      <c r="I22" s="115"/>
      <c r="J22" s="115"/>
      <c r="K22" s="115"/>
      <c r="L22" s="115"/>
      <c r="M22" s="115"/>
    </row>
    <row r="23" spans="1:13" ht="12.75">
      <c r="A23" s="6" t="s">
        <v>133</v>
      </c>
      <c r="B23" s="6"/>
      <c r="C23" s="6"/>
      <c r="D23" s="6"/>
      <c r="E23" s="6"/>
      <c r="F23" s="6"/>
      <c r="H23" s="6" t="s">
        <v>134</v>
      </c>
      <c r="I23" s="6"/>
      <c r="J23" s="6"/>
      <c r="K23" s="6"/>
      <c r="L23" s="6"/>
      <c r="M23" s="6"/>
    </row>
    <row r="24" spans="1:13" ht="12.75">
      <c r="A24" s="1"/>
      <c r="B24" s="1"/>
      <c r="C24" s="1"/>
      <c r="D24" s="1"/>
      <c r="E24" s="1"/>
      <c r="F24" s="1"/>
      <c r="H24" s="1"/>
      <c r="I24" s="1"/>
      <c r="J24" s="1"/>
      <c r="K24" s="1"/>
      <c r="L24" s="1"/>
      <c r="M24" s="1"/>
    </row>
    <row r="25" spans="1:13" ht="12.75">
      <c r="A25" s="117"/>
      <c r="B25" s="116" t="s">
        <v>121</v>
      </c>
      <c r="C25" s="124" t="s">
        <v>99</v>
      </c>
      <c r="D25" s="124"/>
      <c r="E25" s="124"/>
      <c r="F25" s="79" t="s">
        <v>98</v>
      </c>
      <c r="H25" s="117"/>
      <c r="I25" s="116" t="s">
        <v>121</v>
      </c>
      <c r="J25" s="124" t="s">
        <v>99</v>
      </c>
      <c r="K25" s="124"/>
      <c r="L25" s="124"/>
      <c r="M25" s="79" t="s">
        <v>98</v>
      </c>
    </row>
    <row r="26" spans="1:13" ht="140.25">
      <c r="A26" s="117"/>
      <c r="B26" s="116"/>
      <c r="C26" s="31" t="s">
        <v>57</v>
      </c>
      <c r="D26" s="31" t="s">
        <v>119</v>
      </c>
      <c r="E26" s="32" t="s">
        <v>120</v>
      </c>
      <c r="F26" s="79"/>
      <c r="H26" s="117"/>
      <c r="I26" s="116"/>
      <c r="J26" s="31" t="s">
        <v>57</v>
      </c>
      <c r="K26" s="31" t="s">
        <v>119</v>
      </c>
      <c r="L26" s="32" t="s">
        <v>120</v>
      </c>
      <c r="M26" s="79"/>
    </row>
    <row r="27" spans="1:13" ht="12.75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H27" s="22">
        <v>1</v>
      </c>
      <c r="I27" s="22">
        <v>2</v>
      </c>
      <c r="J27" s="22">
        <v>3</v>
      </c>
      <c r="K27" s="22">
        <v>4</v>
      </c>
      <c r="L27" s="22">
        <v>5</v>
      </c>
      <c r="M27" s="22">
        <v>6</v>
      </c>
    </row>
    <row r="28" spans="1:13" ht="63.75">
      <c r="A28" s="33">
        <v>1</v>
      </c>
      <c r="B28" s="15" t="s">
        <v>112</v>
      </c>
      <c r="C28" s="36"/>
      <c r="D28" s="36"/>
      <c r="E28" s="36"/>
      <c r="F28" s="36">
        <f>SUM(C28:E28)</f>
        <v>0</v>
      </c>
      <c r="H28" s="33">
        <v>1</v>
      </c>
      <c r="I28" s="15" t="s">
        <v>112</v>
      </c>
      <c r="J28" s="36"/>
      <c r="K28" s="36"/>
      <c r="L28" s="36">
        <v>12</v>
      </c>
      <c r="M28" s="36">
        <f>SUM(J28:L28)</f>
        <v>12</v>
      </c>
    </row>
    <row r="29" spans="1:13" ht="25.5">
      <c r="A29" s="33">
        <v>2</v>
      </c>
      <c r="B29" s="15" t="s">
        <v>117</v>
      </c>
      <c r="C29" s="36"/>
      <c r="D29" s="36"/>
      <c r="E29" s="36"/>
      <c r="F29" s="36">
        <f>SUM(C29:E29)</f>
        <v>0</v>
      </c>
      <c r="H29" s="33">
        <v>2</v>
      </c>
      <c r="I29" s="15" t="s">
        <v>117</v>
      </c>
      <c r="J29" s="36"/>
      <c r="K29" s="36"/>
      <c r="L29" s="36">
        <v>2</v>
      </c>
      <c r="M29" s="36">
        <f>SUM(J29:L29)</f>
        <v>2</v>
      </c>
    </row>
    <row r="30" spans="1:13" ht="15.75">
      <c r="A30" s="33">
        <v>3</v>
      </c>
      <c r="B30" s="15" t="s">
        <v>113</v>
      </c>
      <c r="C30" s="36">
        <v>2</v>
      </c>
      <c r="D30" s="36">
        <v>1</v>
      </c>
      <c r="E30" s="36"/>
      <c r="F30" s="36">
        <f>SUM(C30:E30)</f>
        <v>3</v>
      </c>
      <c r="H30" s="33">
        <v>3</v>
      </c>
      <c r="I30" s="15" t="s">
        <v>113</v>
      </c>
      <c r="J30" s="36">
        <v>5</v>
      </c>
      <c r="K30" s="36">
        <v>4</v>
      </c>
      <c r="L30" s="36">
        <v>3</v>
      </c>
      <c r="M30" s="36">
        <f>SUM(J30:L30)</f>
        <v>12</v>
      </c>
    </row>
    <row r="31" spans="1:13" ht="12.75">
      <c r="A31" s="129">
        <v>4</v>
      </c>
      <c r="B31" s="133" t="s">
        <v>114</v>
      </c>
      <c r="C31" s="125"/>
      <c r="D31" s="125"/>
      <c r="E31" s="125"/>
      <c r="F31" s="125">
        <f>SUM(C31:E31)</f>
        <v>0</v>
      </c>
      <c r="H31" s="129">
        <v>4</v>
      </c>
      <c r="I31" s="133" t="s">
        <v>114</v>
      </c>
      <c r="J31" s="125"/>
      <c r="K31" s="125"/>
      <c r="L31" s="125"/>
      <c r="M31" s="125">
        <f>SUM(J31:L31)</f>
        <v>0</v>
      </c>
    </row>
    <row r="32" spans="1:13" ht="12.75">
      <c r="A32" s="130"/>
      <c r="B32" s="134"/>
      <c r="C32" s="135"/>
      <c r="D32" s="135"/>
      <c r="E32" s="135"/>
      <c r="F32" s="136"/>
      <c r="H32" s="130"/>
      <c r="I32" s="134"/>
      <c r="J32" s="135"/>
      <c r="K32" s="135"/>
      <c r="L32" s="135"/>
      <c r="M32" s="136"/>
    </row>
    <row r="33" spans="1:13" ht="25.5">
      <c r="A33" s="33">
        <v>5</v>
      </c>
      <c r="B33" s="15" t="s">
        <v>115</v>
      </c>
      <c r="C33" s="36"/>
      <c r="D33" s="36"/>
      <c r="E33" s="36"/>
      <c r="F33" s="36">
        <f>SUM(C33:E33)</f>
        <v>0</v>
      </c>
      <c r="H33" s="33">
        <v>5</v>
      </c>
      <c r="I33" s="15" t="s">
        <v>115</v>
      </c>
      <c r="J33" s="36"/>
      <c r="K33" s="36"/>
      <c r="L33" s="36"/>
      <c r="M33" s="36">
        <f>SUM(J33:L33)</f>
        <v>0</v>
      </c>
    </row>
    <row r="34" spans="1:13" ht="38.25">
      <c r="A34" s="33">
        <v>6</v>
      </c>
      <c r="B34" s="15" t="s">
        <v>116</v>
      </c>
      <c r="C34" s="36"/>
      <c r="D34" s="36"/>
      <c r="E34" s="36"/>
      <c r="F34" s="36">
        <f>SUM(C34:E34)</f>
        <v>0</v>
      </c>
      <c r="H34" s="33">
        <v>6</v>
      </c>
      <c r="I34" s="15" t="s">
        <v>116</v>
      </c>
      <c r="J34" s="36"/>
      <c r="K34" s="36"/>
      <c r="L34" s="36"/>
      <c r="M34" s="36">
        <f>SUM(J34:L34)</f>
        <v>0</v>
      </c>
    </row>
    <row r="35" spans="1:13" ht="38.25">
      <c r="A35" s="34">
        <v>7</v>
      </c>
      <c r="B35" s="13" t="s">
        <v>118</v>
      </c>
      <c r="C35" s="35">
        <f>SUM(C28:C34)</f>
        <v>2</v>
      </c>
      <c r="D35" s="35">
        <f>SUM(D28:D34)</f>
        <v>1</v>
      </c>
      <c r="E35" s="35">
        <f>SUM(E28:E34)</f>
        <v>0</v>
      </c>
      <c r="F35" s="35">
        <f>SUM(F28:F34)</f>
        <v>3</v>
      </c>
      <c r="H35" s="34">
        <v>7</v>
      </c>
      <c r="I35" s="13" t="s">
        <v>118</v>
      </c>
      <c r="J35" s="35">
        <f>SUM(J28:J34)</f>
        <v>5</v>
      </c>
      <c r="K35" s="35">
        <f>SUM(K28:K34)</f>
        <v>4</v>
      </c>
      <c r="L35" s="35">
        <f>SUM(L28:L34)</f>
        <v>17</v>
      </c>
      <c r="M35" s="35">
        <f>SUM(M28:M34)</f>
        <v>26</v>
      </c>
    </row>
    <row r="37" spans="1:13" ht="13.5">
      <c r="A37" s="1"/>
      <c r="B37" s="1"/>
      <c r="C37" s="1"/>
      <c r="D37" s="1"/>
      <c r="E37" s="7" t="s">
        <v>100</v>
      </c>
      <c r="F37" s="1"/>
      <c r="H37" s="1"/>
      <c r="I37" s="1"/>
      <c r="J37" s="1"/>
      <c r="K37" s="1"/>
      <c r="L37" s="7" t="s">
        <v>100</v>
      </c>
      <c r="M37" s="1"/>
    </row>
    <row r="38" spans="1:13" ht="12.75">
      <c r="A38" s="1"/>
      <c r="B38" s="1"/>
      <c r="C38" s="1"/>
      <c r="D38" s="1"/>
      <c r="E38" s="1"/>
      <c r="F38" s="1"/>
      <c r="H38" s="1"/>
      <c r="I38" s="1"/>
      <c r="J38" s="1"/>
      <c r="K38" s="1"/>
      <c r="L38" s="1"/>
      <c r="M38" s="1"/>
    </row>
    <row r="39" spans="1:13" ht="12.75" customHeight="1">
      <c r="A39" s="115" t="s">
        <v>99</v>
      </c>
      <c r="B39" s="115"/>
      <c r="C39" s="115"/>
      <c r="D39" s="115"/>
      <c r="E39" s="115"/>
      <c r="F39" s="115"/>
      <c r="H39" s="115" t="s">
        <v>99</v>
      </c>
      <c r="I39" s="115"/>
      <c r="J39" s="115"/>
      <c r="K39" s="115"/>
      <c r="L39" s="115"/>
      <c r="M39" s="115"/>
    </row>
    <row r="40" spans="1:13" ht="12.75">
      <c r="A40" s="6" t="s">
        <v>139</v>
      </c>
      <c r="B40" s="6"/>
      <c r="C40" s="6"/>
      <c r="D40" s="6"/>
      <c r="E40" s="6"/>
      <c r="F40" s="6"/>
      <c r="H40" s="6" t="s">
        <v>140</v>
      </c>
      <c r="I40" s="6"/>
      <c r="J40" s="6"/>
      <c r="K40" s="6"/>
      <c r="L40" s="6"/>
      <c r="M40" s="6"/>
    </row>
    <row r="41" spans="1:13" ht="12.75">
      <c r="A41" s="1"/>
      <c r="B41" s="1"/>
      <c r="C41" s="1"/>
      <c r="D41" s="1"/>
      <c r="E41" s="1"/>
      <c r="F41" s="1"/>
      <c r="H41" s="1"/>
      <c r="I41" s="1"/>
      <c r="J41" s="1"/>
      <c r="K41" s="1"/>
      <c r="L41" s="1"/>
      <c r="M41" s="1"/>
    </row>
    <row r="42" spans="1:13" ht="12.75">
      <c r="A42" s="117"/>
      <c r="B42" s="116" t="s">
        <v>121</v>
      </c>
      <c r="C42" s="124" t="s">
        <v>99</v>
      </c>
      <c r="D42" s="124"/>
      <c r="E42" s="124"/>
      <c r="F42" s="79" t="s">
        <v>98</v>
      </c>
      <c r="H42" s="117"/>
      <c r="I42" s="116" t="s">
        <v>121</v>
      </c>
      <c r="J42" s="124" t="s">
        <v>99</v>
      </c>
      <c r="K42" s="124"/>
      <c r="L42" s="124"/>
      <c r="M42" s="79" t="s">
        <v>98</v>
      </c>
    </row>
    <row r="43" spans="1:13" ht="140.25">
      <c r="A43" s="117"/>
      <c r="B43" s="116"/>
      <c r="C43" s="31" t="s">
        <v>57</v>
      </c>
      <c r="D43" s="31" t="s">
        <v>119</v>
      </c>
      <c r="E43" s="32" t="s">
        <v>120</v>
      </c>
      <c r="F43" s="79"/>
      <c r="H43" s="117"/>
      <c r="I43" s="116"/>
      <c r="J43" s="31" t="s">
        <v>57</v>
      </c>
      <c r="K43" s="31" t="s">
        <v>119</v>
      </c>
      <c r="L43" s="32" t="s">
        <v>120</v>
      </c>
      <c r="M43" s="79"/>
    </row>
    <row r="44" spans="1:13" ht="12.75">
      <c r="A44" s="22">
        <v>1</v>
      </c>
      <c r="B44" s="22">
        <v>2</v>
      </c>
      <c r="C44" s="22">
        <v>3</v>
      </c>
      <c r="D44" s="22">
        <v>4</v>
      </c>
      <c r="E44" s="22">
        <v>5</v>
      </c>
      <c r="F44" s="22">
        <v>6</v>
      </c>
      <c r="H44" s="22">
        <v>1</v>
      </c>
      <c r="I44" s="22">
        <v>2</v>
      </c>
      <c r="J44" s="22">
        <v>3</v>
      </c>
      <c r="K44" s="22">
        <v>4</v>
      </c>
      <c r="L44" s="22">
        <v>5</v>
      </c>
      <c r="M44" s="22">
        <v>6</v>
      </c>
    </row>
    <row r="45" spans="1:13" ht="63.75">
      <c r="A45" s="33">
        <v>1</v>
      </c>
      <c r="B45" s="15" t="s">
        <v>112</v>
      </c>
      <c r="C45" s="36"/>
      <c r="D45" s="36"/>
      <c r="E45" s="36"/>
      <c r="F45" s="36">
        <f>SUM(C45:E45)</f>
        <v>0</v>
      </c>
      <c r="H45" s="33">
        <v>1</v>
      </c>
      <c r="I45" s="15" t="s">
        <v>112</v>
      </c>
      <c r="J45" s="36"/>
      <c r="K45" s="36"/>
      <c r="L45" s="36">
        <v>12</v>
      </c>
      <c r="M45" s="36">
        <f>SUM(J45:L45)</f>
        <v>12</v>
      </c>
    </row>
    <row r="46" spans="1:13" ht="25.5">
      <c r="A46" s="33">
        <v>2</v>
      </c>
      <c r="B46" s="15" t="s">
        <v>117</v>
      </c>
      <c r="C46" s="36">
        <v>1</v>
      </c>
      <c r="D46" s="36"/>
      <c r="E46" s="36"/>
      <c r="F46" s="36">
        <f>SUM(C46:E46)</f>
        <v>1</v>
      </c>
      <c r="H46" s="33">
        <v>2</v>
      </c>
      <c r="I46" s="15" t="s">
        <v>117</v>
      </c>
      <c r="J46" s="36"/>
      <c r="K46" s="36"/>
      <c r="L46" s="36"/>
      <c r="M46" s="36">
        <f>SUM(J46:L46)</f>
        <v>0</v>
      </c>
    </row>
    <row r="47" spans="1:13" ht="15.75">
      <c r="A47" s="33">
        <v>3</v>
      </c>
      <c r="B47" s="15" t="s">
        <v>113</v>
      </c>
      <c r="C47" s="36">
        <v>4</v>
      </c>
      <c r="D47" s="36"/>
      <c r="E47" s="36"/>
      <c r="F47" s="36">
        <f>SUM(C47:E47)</f>
        <v>4</v>
      </c>
      <c r="H47" s="33">
        <v>3</v>
      </c>
      <c r="I47" s="15" t="s">
        <v>113</v>
      </c>
      <c r="J47" s="36">
        <v>2</v>
      </c>
      <c r="K47" s="36">
        <v>5</v>
      </c>
      <c r="L47" s="36">
        <v>5</v>
      </c>
      <c r="M47" s="36">
        <f>SUM(J47:L47)</f>
        <v>12</v>
      </c>
    </row>
    <row r="48" spans="1:13" ht="12.75">
      <c r="A48" s="129">
        <v>4</v>
      </c>
      <c r="B48" s="133" t="s">
        <v>114</v>
      </c>
      <c r="C48" s="125"/>
      <c r="D48" s="125"/>
      <c r="E48" s="125"/>
      <c r="F48" s="125">
        <f>SUM(C48:E48)</f>
        <v>0</v>
      </c>
      <c r="H48" s="129">
        <v>4</v>
      </c>
      <c r="I48" s="133" t="s">
        <v>114</v>
      </c>
      <c r="J48" s="125"/>
      <c r="K48" s="125"/>
      <c r="L48" s="125"/>
      <c r="M48" s="125">
        <f>SUM(J48:L48)</f>
        <v>0</v>
      </c>
    </row>
    <row r="49" spans="1:13" ht="12.75">
      <c r="A49" s="130"/>
      <c r="B49" s="134"/>
      <c r="C49" s="135"/>
      <c r="D49" s="135"/>
      <c r="E49" s="135"/>
      <c r="F49" s="136"/>
      <c r="H49" s="130"/>
      <c r="I49" s="134"/>
      <c r="J49" s="135"/>
      <c r="K49" s="135"/>
      <c r="L49" s="135"/>
      <c r="M49" s="136"/>
    </row>
    <row r="50" spans="1:13" ht="25.5">
      <c r="A50" s="33">
        <v>5</v>
      </c>
      <c r="B50" s="15" t="s">
        <v>115</v>
      </c>
      <c r="C50" s="36"/>
      <c r="D50" s="36"/>
      <c r="E50" s="36"/>
      <c r="F50" s="36">
        <f>SUM(C50:E50)</f>
        <v>0</v>
      </c>
      <c r="H50" s="33">
        <v>5</v>
      </c>
      <c r="I50" s="15" t="s">
        <v>115</v>
      </c>
      <c r="J50" s="36"/>
      <c r="K50" s="36"/>
      <c r="L50" s="36"/>
      <c r="M50" s="36">
        <f>SUM(J50:L50)</f>
        <v>0</v>
      </c>
    </row>
    <row r="51" spans="1:13" ht="38.25">
      <c r="A51" s="33">
        <v>6</v>
      </c>
      <c r="B51" s="15" t="s">
        <v>116</v>
      </c>
      <c r="C51" s="36"/>
      <c r="D51" s="36"/>
      <c r="E51" s="36"/>
      <c r="F51" s="36">
        <f>SUM(C51:E51)</f>
        <v>0</v>
      </c>
      <c r="H51" s="33">
        <v>6</v>
      </c>
      <c r="I51" s="15" t="s">
        <v>116</v>
      </c>
      <c r="J51" s="36"/>
      <c r="K51" s="36"/>
      <c r="L51" s="36"/>
      <c r="M51" s="36">
        <f>SUM(J51:L51)</f>
        <v>0</v>
      </c>
    </row>
    <row r="52" spans="1:13" ht="38.25">
      <c r="A52" s="34">
        <v>7</v>
      </c>
      <c r="B52" s="13" t="s">
        <v>118</v>
      </c>
      <c r="C52" s="35">
        <f>SUM(C45:C51)</f>
        <v>5</v>
      </c>
      <c r="D52" s="35">
        <f>SUM(D45:D51)</f>
        <v>0</v>
      </c>
      <c r="E52" s="35">
        <f>SUM(E45:E51)</f>
        <v>0</v>
      </c>
      <c r="F52" s="35">
        <f>SUM(F45:F51)</f>
        <v>5</v>
      </c>
      <c r="H52" s="34">
        <v>7</v>
      </c>
      <c r="I52" s="13" t="s">
        <v>118</v>
      </c>
      <c r="J52" s="35">
        <f>SUM(J45:J51)</f>
        <v>2</v>
      </c>
      <c r="K52" s="35">
        <f>SUM(K45:K51)</f>
        <v>5</v>
      </c>
      <c r="L52" s="35">
        <f>SUM(L45:L51)</f>
        <v>17</v>
      </c>
      <c r="M52" s="35">
        <f>SUM(M45:M51)</f>
        <v>24</v>
      </c>
    </row>
    <row r="54" spans="1:13" ht="13.5">
      <c r="A54" s="1"/>
      <c r="B54" s="1"/>
      <c r="C54" s="1"/>
      <c r="D54" s="1"/>
      <c r="E54" s="7" t="s">
        <v>100</v>
      </c>
      <c r="F54" s="1"/>
      <c r="H54" s="1"/>
      <c r="I54" s="1"/>
      <c r="J54" s="1"/>
      <c r="K54" s="1"/>
      <c r="L54" s="7" t="s">
        <v>100</v>
      </c>
      <c r="M54" s="1"/>
    </row>
    <row r="55" spans="1:13" ht="12.75">
      <c r="A55" s="1"/>
      <c r="B55" s="1"/>
      <c r="C55" s="1"/>
      <c r="D55" s="1"/>
      <c r="E55" s="1"/>
      <c r="F55" s="1"/>
      <c r="H55" s="1"/>
      <c r="I55" s="1"/>
      <c r="J55" s="1"/>
      <c r="K55" s="1"/>
      <c r="L55" s="1"/>
      <c r="M55" s="1"/>
    </row>
    <row r="56" spans="1:13" ht="12.75" customHeight="1">
      <c r="A56" s="115" t="s">
        <v>99</v>
      </c>
      <c r="B56" s="115"/>
      <c r="C56" s="115"/>
      <c r="D56" s="115"/>
      <c r="E56" s="115"/>
      <c r="F56" s="115"/>
      <c r="H56" s="115" t="s">
        <v>99</v>
      </c>
      <c r="I56" s="115"/>
      <c r="J56" s="115"/>
      <c r="K56" s="115"/>
      <c r="L56" s="115"/>
      <c r="M56" s="115"/>
    </row>
    <row r="57" spans="1:13" ht="12.75">
      <c r="A57" s="6" t="s">
        <v>146</v>
      </c>
      <c r="B57" s="6"/>
      <c r="C57" s="6"/>
      <c r="D57" s="6"/>
      <c r="E57" s="6"/>
      <c r="F57" s="6"/>
      <c r="H57" s="6" t="s">
        <v>147</v>
      </c>
      <c r="I57" s="6"/>
      <c r="J57" s="6"/>
      <c r="K57" s="6"/>
      <c r="L57" s="6"/>
      <c r="M57" s="6"/>
    </row>
    <row r="58" spans="1:13" ht="12.75">
      <c r="A58" s="1"/>
      <c r="B58" s="1"/>
      <c r="C58" s="1"/>
      <c r="D58" s="1"/>
      <c r="E58" s="1"/>
      <c r="F58" s="1"/>
      <c r="H58" s="1"/>
      <c r="I58" s="1"/>
      <c r="J58" s="1"/>
      <c r="K58" s="1"/>
      <c r="L58" s="1"/>
      <c r="M58" s="1"/>
    </row>
    <row r="59" spans="1:13" ht="12.75">
      <c r="A59" s="117"/>
      <c r="B59" s="116" t="s">
        <v>121</v>
      </c>
      <c r="C59" s="124" t="s">
        <v>99</v>
      </c>
      <c r="D59" s="124"/>
      <c r="E59" s="124"/>
      <c r="F59" s="79" t="s">
        <v>98</v>
      </c>
      <c r="H59" s="117"/>
      <c r="I59" s="116" t="s">
        <v>121</v>
      </c>
      <c r="J59" s="124" t="s">
        <v>99</v>
      </c>
      <c r="K59" s="124"/>
      <c r="L59" s="124"/>
      <c r="M59" s="79" t="s">
        <v>98</v>
      </c>
    </row>
    <row r="60" spans="1:13" ht="140.25">
      <c r="A60" s="117"/>
      <c r="B60" s="116"/>
      <c r="C60" s="31" t="s">
        <v>57</v>
      </c>
      <c r="D60" s="31" t="s">
        <v>119</v>
      </c>
      <c r="E60" s="32" t="s">
        <v>120</v>
      </c>
      <c r="F60" s="79"/>
      <c r="H60" s="117"/>
      <c r="I60" s="116"/>
      <c r="J60" s="31" t="s">
        <v>57</v>
      </c>
      <c r="K60" s="31" t="s">
        <v>119</v>
      </c>
      <c r="L60" s="32" t="s">
        <v>120</v>
      </c>
      <c r="M60" s="79"/>
    </row>
    <row r="61" spans="1:13" ht="12.75">
      <c r="A61" s="22">
        <v>1</v>
      </c>
      <c r="B61" s="22">
        <v>2</v>
      </c>
      <c r="C61" s="22">
        <v>3</v>
      </c>
      <c r="D61" s="22">
        <v>4</v>
      </c>
      <c r="E61" s="22">
        <v>5</v>
      </c>
      <c r="F61" s="22">
        <v>6</v>
      </c>
      <c r="H61" s="22">
        <v>1</v>
      </c>
      <c r="I61" s="22">
        <v>2</v>
      </c>
      <c r="J61" s="22">
        <v>3</v>
      </c>
      <c r="K61" s="22">
        <v>4</v>
      </c>
      <c r="L61" s="22">
        <v>5</v>
      </c>
      <c r="M61" s="22">
        <v>6</v>
      </c>
    </row>
    <row r="62" spans="1:13" ht="63.75">
      <c r="A62" s="33">
        <v>1</v>
      </c>
      <c r="B62" s="15" t="s">
        <v>112</v>
      </c>
      <c r="C62" s="36">
        <v>1</v>
      </c>
      <c r="D62" s="36"/>
      <c r="E62" s="36"/>
      <c r="F62" s="36">
        <f>SUM(C62:E62)</f>
        <v>1</v>
      </c>
      <c r="H62" s="33">
        <v>1</v>
      </c>
      <c r="I62" s="15" t="s">
        <v>112</v>
      </c>
      <c r="J62" s="36"/>
      <c r="K62" s="36"/>
      <c r="L62" s="36">
        <v>14</v>
      </c>
      <c r="M62" s="36">
        <f>SUM(J62:L62)</f>
        <v>14</v>
      </c>
    </row>
    <row r="63" spans="1:13" ht="25.5">
      <c r="A63" s="33">
        <v>2</v>
      </c>
      <c r="B63" s="15" t="s">
        <v>117</v>
      </c>
      <c r="C63" s="36"/>
      <c r="D63" s="36"/>
      <c r="E63" s="36"/>
      <c r="F63" s="36">
        <f>SUM(C63:E63)</f>
        <v>0</v>
      </c>
      <c r="H63" s="33">
        <v>2</v>
      </c>
      <c r="I63" s="15" t="s">
        <v>117</v>
      </c>
      <c r="J63" s="36"/>
      <c r="K63" s="36"/>
      <c r="L63" s="36"/>
      <c r="M63" s="36">
        <f>SUM(J63:L63)</f>
        <v>0</v>
      </c>
    </row>
    <row r="64" spans="1:13" ht="15.75">
      <c r="A64" s="33">
        <v>3</v>
      </c>
      <c r="B64" s="15" t="s">
        <v>113</v>
      </c>
      <c r="C64" s="36">
        <v>1</v>
      </c>
      <c r="D64" s="36"/>
      <c r="E64" s="36"/>
      <c r="F64" s="36">
        <f>SUM(C64:E64)</f>
        <v>1</v>
      </c>
      <c r="H64" s="33">
        <v>3</v>
      </c>
      <c r="I64" s="15" t="s">
        <v>113</v>
      </c>
      <c r="J64" s="36">
        <v>1</v>
      </c>
      <c r="K64" s="36">
        <v>3</v>
      </c>
      <c r="L64" s="36">
        <v>2</v>
      </c>
      <c r="M64" s="36">
        <f>SUM(J64:L64)</f>
        <v>6</v>
      </c>
    </row>
    <row r="65" spans="1:13" ht="12.75">
      <c r="A65" s="129">
        <v>4</v>
      </c>
      <c r="B65" s="133" t="s">
        <v>114</v>
      </c>
      <c r="C65" s="125"/>
      <c r="D65" s="125"/>
      <c r="E65" s="125"/>
      <c r="F65" s="125">
        <f>SUM(C65:E65)</f>
        <v>0</v>
      </c>
      <c r="H65" s="129">
        <v>4</v>
      </c>
      <c r="I65" s="133" t="s">
        <v>114</v>
      </c>
      <c r="J65" s="125"/>
      <c r="K65" s="125"/>
      <c r="L65" s="125"/>
      <c r="M65" s="125">
        <f>SUM(J65:L65)</f>
        <v>0</v>
      </c>
    </row>
    <row r="66" spans="1:13" ht="12.75">
      <c r="A66" s="130"/>
      <c r="B66" s="134"/>
      <c r="C66" s="135"/>
      <c r="D66" s="135"/>
      <c r="E66" s="135"/>
      <c r="F66" s="136"/>
      <c r="H66" s="130"/>
      <c r="I66" s="134"/>
      <c r="J66" s="135"/>
      <c r="K66" s="135"/>
      <c r="L66" s="135"/>
      <c r="M66" s="136"/>
    </row>
    <row r="67" spans="1:13" ht="25.5">
      <c r="A67" s="33">
        <v>5</v>
      </c>
      <c r="B67" s="15" t="s">
        <v>115</v>
      </c>
      <c r="C67" s="36"/>
      <c r="D67" s="36"/>
      <c r="E67" s="36"/>
      <c r="F67" s="36">
        <f>SUM(C67:E67)</f>
        <v>0</v>
      </c>
      <c r="H67" s="33">
        <v>5</v>
      </c>
      <c r="I67" s="15" t="s">
        <v>115</v>
      </c>
      <c r="J67" s="36"/>
      <c r="K67" s="36"/>
      <c r="L67" s="36"/>
      <c r="M67" s="36">
        <f>SUM(J67:L67)</f>
        <v>0</v>
      </c>
    </row>
    <row r="68" spans="1:13" ht="38.25">
      <c r="A68" s="33">
        <v>6</v>
      </c>
      <c r="B68" s="15" t="s">
        <v>116</v>
      </c>
      <c r="C68" s="36"/>
      <c r="D68" s="36"/>
      <c r="E68" s="36"/>
      <c r="F68" s="36">
        <f>SUM(C68:E68)</f>
        <v>0</v>
      </c>
      <c r="H68" s="33">
        <v>6</v>
      </c>
      <c r="I68" s="15" t="s">
        <v>116</v>
      </c>
      <c r="J68" s="36"/>
      <c r="K68" s="36"/>
      <c r="L68" s="36"/>
      <c r="M68" s="36">
        <f>SUM(J68:L68)</f>
        <v>0</v>
      </c>
    </row>
    <row r="69" spans="1:13" ht="38.25">
      <c r="A69" s="34">
        <v>7</v>
      </c>
      <c r="B69" s="13" t="s">
        <v>118</v>
      </c>
      <c r="C69" s="35">
        <f>SUM(C62:C68)</f>
        <v>2</v>
      </c>
      <c r="D69" s="35">
        <f>SUM(D62:D68)</f>
        <v>0</v>
      </c>
      <c r="E69" s="35">
        <f>SUM(E62:E68)</f>
        <v>0</v>
      </c>
      <c r="F69" s="35">
        <f>SUM(F62:F68)</f>
        <v>2</v>
      </c>
      <c r="H69" s="34">
        <v>7</v>
      </c>
      <c r="I69" s="13" t="s">
        <v>118</v>
      </c>
      <c r="J69" s="35">
        <f>SUM(J62:J68)</f>
        <v>1</v>
      </c>
      <c r="K69" s="35">
        <f>SUM(K62:K68)</f>
        <v>3</v>
      </c>
      <c r="L69" s="35">
        <f>SUM(L62:L68)</f>
        <v>16</v>
      </c>
      <c r="M69" s="35">
        <f>SUM(M62:M68)</f>
        <v>20</v>
      </c>
    </row>
    <row r="72" spans="1:13" ht="13.5">
      <c r="A72" s="1"/>
      <c r="B72" s="1"/>
      <c r="C72" s="1"/>
      <c r="D72" s="1"/>
      <c r="E72" s="7" t="s">
        <v>100</v>
      </c>
      <c r="F72" s="1"/>
      <c r="H72" s="1"/>
      <c r="I72" s="1"/>
      <c r="J72" s="1"/>
      <c r="K72" s="1"/>
      <c r="L72" s="7" t="s">
        <v>100</v>
      </c>
      <c r="M72" s="1"/>
    </row>
    <row r="73" spans="1:13" ht="12.75">
      <c r="A73" s="1"/>
      <c r="B73" s="1"/>
      <c r="C73" s="1"/>
      <c r="D73" s="1"/>
      <c r="E73" s="1"/>
      <c r="F73" s="1"/>
      <c r="H73" s="1"/>
      <c r="I73" s="1"/>
      <c r="J73" s="1"/>
      <c r="K73" s="1"/>
      <c r="L73" s="1"/>
      <c r="M73" s="1"/>
    </row>
    <row r="74" spans="1:13" ht="12.75" customHeight="1">
      <c r="A74" s="115" t="s">
        <v>99</v>
      </c>
      <c r="B74" s="115"/>
      <c r="C74" s="115"/>
      <c r="D74" s="115"/>
      <c r="E74" s="115"/>
      <c r="F74" s="115"/>
      <c r="H74" s="115" t="s">
        <v>99</v>
      </c>
      <c r="I74" s="115"/>
      <c r="J74" s="115"/>
      <c r="K74" s="115"/>
      <c r="L74" s="115"/>
      <c r="M74" s="115"/>
    </row>
    <row r="75" spans="1:13" ht="12.75">
      <c r="A75" s="6" t="s">
        <v>159</v>
      </c>
      <c r="B75" s="6"/>
      <c r="C75" s="6"/>
      <c r="D75" s="6"/>
      <c r="E75" s="6"/>
      <c r="F75" s="6"/>
      <c r="H75" s="6" t="s">
        <v>160</v>
      </c>
      <c r="I75" s="6"/>
      <c r="J75" s="6"/>
      <c r="K75" s="6"/>
      <c r="L75" s="6"/>
      <c r="M75" s="6"/>
    </row>
    <row r="76" spans="1:13" ht="12.75">
      <c r="A76" s="1"/>
      <c r="B76" s="1"/>
      <c r="C76" s="1"/>
      <c r="D76" s="1"/>
      <c r="E76" s="1"/>
      <c r="F76" s="1"/>
      <c r="H76" s="1"/>
      <c r="I76" s="1"/>
      <c r="J76" s="1"/>
      <c r="K76" s="1"/>
      <c r="L76" s="1"/>
      <c r="M76" s="1"/>
    </row>
    <row r="77" spans="1:13" ht="12.75">
      <c r="A77" s="117"/>
      <c r="B77" s="116" t="s">
        <v>121</v>
      </c>
      <c r="C77" s="124" t="s">
        <v>99</v>
      </c>
      <c r="D77" s="124"/>
      <c r="E77" s="124"/>
      <c r="F77" s="79" t="s">
        <v>98</v>
      </c>
      <c r="H77" s="117"/>
      <c r="I77" s="116" t="s">
        <v>121</v>
      </c>
      <c r="J77" s="124" t="s">
        <v>99</v>
      </c>
      <c r="K77" s="124"/>
      <c r="L77" s="124"/>
      <c r="M77" s="79" t="s">
        <v>98</v>
      </c>
    </row>
    <row r="78" spans="1:13" ht="140.25">
      <c r="A78" s="117"/>
      <c r="B78" s="116"/>
      <c r="C78" s="31" t="s">
        <v>57</v>
      </c>
      <c r="D78" s="31" t="s">
        <v>119</v>
      </c>
      <c r="E78" s="32" t="s">
        <v>120</v>
      </c>
      <c r="F78" s="79"/>
      <c r="H78" s="117"/>
      <c r="I78" s="116"/>
      <c r="J78" s="31" t="s">
        <v>57</v>
      </c>
      <c r="K78" s="31" t="s">
        <v>119</v>
      </c>
      <c r="L78" s="32" t="s">
        <v>120</v>
      </c>
      <c r="M78" s="79"/>
    </row>
    <row r="79" spans="1:13" ht="12.75">
      <c r="A79" s="22">
        <v>1</v>
      </c>
      <c r="B79" s="22">
        <v>2</v>
      </c>
      <c r="C79" s="22">
        <v>3</v>
      </c>
      <c r="D79" s="22">
        <v>4</v>
      </c>
      <c r="E79" s="22">
        <v>5</v>
      </c>
      <c r="F79" s="22">
        <v>6</v>
      </c>
      <c r="H79" s="22">
        <v>1</v>
      </c>
      <c r="I79" s="22">
        <v>2</v>
      </c>
      <c r="J79" s="22">
        <v>3</v>
      </c>
      <c r="K79" s="22">
        <v>4</v>
      </c>
      <c r="L79" s="22">
        <v>5</v>
      </c>
      <c r="M79" s="22">
        <v>6</v>
      </c>
    </row>
    <row r="80" spans="1:13" ht="63.75">
      <c r="A80" s="33">
        <v>1</v>
      </c>
      <c r="B80" s="15" t="s">
        <v>112</v>
      </c>
      <c r="C80" s="36">
        <v>1</v>
      </c>
      <c r="D80" s="36"/>
      <c r="E80" s="36"/>
      <c r="F80" s="36">
        <f>SUM(C80:E80)</f>
        <v>1</v>
      </c>
      <c r="H80" s="33">
        <v>1</v>
      </c>
      <c r="I80" s="15" t="s">
        <v>112</v>
      </c>
      <c r="J80" s="36">
        <v>1</v>
      </c>
      <c r="K80" s="36"/>
      <c r="L80" s="36">
        <v>33</v>
      </c>
      <c r="M80" s="36">
        <f>SUM(J80:L80)</f>
        <v>34</v>
      </c>
    </row>
    <row r="81" spans="1:13" ht="25.5">
      <c r="A81" s="33">
        <v>2</v>
      </c>
      <c r="B81" s="15" t="s">
        <v>117</v>
      </c>
      <c r="C81" s="36"/>
      <c r="D81" s="36"/>
      <c r="E81" s="36"/>
      <c r="F81" s="36">
        <f>SUM(C81:E81)</f>
        <v>0</v>
      </c>
      <c r="H81" s="33">
        <v>2</v>
      </c>
      <c r="I81" s="15" t="s">
        <v>117</v>
      </c>
      <c r="J81" s="36"/>
      <c r="K81" s="36">
        <v>3</v>
      </c>
      <c r="L81" s="36">
        <v>1</v>
      </c>
      <c r="M81" s="36">
        <f>SUM(J81:L81)</f>
        <v>4</v>
      </c>
    </row>
    <row r="82" spans="1:13" ht="15.75">
      <c r="A82" s="33">
        <v>3</v>
      </c>
      <c r="B82" s="15" t="s">
        <v>113</v>
      </c>
      <c r="C82" s="36">
        <v>1</v>
      </c>
      <c r="D82" s="36">
        <v>2</v>
      </c>
      <c r="E82" s="36"/>
      <c r="F82" s="36">
        <f>SUM(C82:E82)</f>
        <v>3</v>
      </c>
      <c r="H82" s="33">
        <v>3</v>
      </c>
      <c r="I82" s="15" t="s">
        <v>113</v>
      </c>
      <c r="J82" s="36">
        <v>1</v>
      </c>
      <c r="K82" s="36">
        <v>1</v>
      </c>
      <c r="L82" s="36"/>
      <c r="M82" s="36">
        <f>SUM(J82:L82)</f>
        <v>2</v>
      </c>
    </row>
    <row r="83" spans="1:13" ht="12.75">
      <c r="A83" s="129">
        <v>4</v>
      </c>
      <c r="B83" s="133" t="s">
        <v>114</v>
      </c>
      <c r="C83" s="125"/>
      <c r="D83" s="125"/>
      <c r="E83" s="125"/>
      <c r="F83" s="125">
        <f>SUM(C83:E83)</f>
        <v>0</v>
      </c>
      <c r="H83" s="129">
        <v>4</v>
      </c>
      <c r="I83" s="133" t="s">
        <v>114</v>
      </c>
      <c r="J83" s="125"/>
      <c r="K83" s="125"/>
      <c r="L83" s="125"/>
      <c r="M83" s="125">
        <f>SUM(J83:L83)</f>
        <v>0</v>
      </c>
    </row>
    <row r="84" spans="1:13" ht="12.75">
      <c r="A84" s="130"/>
      <c r="B84" s="134"/>
      <c r="C84" s="135"/>
      <c r="D84" s="135"/>
      <c r="E84" s="135"/>
      <c r="F84" s="136"/>
      <c r="H84" s="130"/>
      <c r="I84" s="134"/>
      <c r="J84" s="135"/>
      <c r="K84" s="135"/>
      <c r="L84" s="135"/>
      <c r="M84" s="136"/>
    </row>
    <row r="85" spans="1:13" ht="25.5">
      <c r="A85" s="33">
        <v>5</v>
      </c>
      <c r="B85" s="15" t="s">
        <v>115</v>
      </c>
      <c r="C85" s="36"/>
      <c r="D85" s="36"/>
      <c r="E85" s="36"/>
      <c r="F85" s="36">
        <f>SUM(C85:E85)</f>
        <v>0</v>
      </c>
      <c r="H85" s="33">
        <v>5</v>
      </c>
      <c r="I85" s="15" t="s">
        <v>115</v>
      </c>
      <c r="J85" s="36"/>
      <c r="K85" s="36"/>
      <c r="L85" s="36"/>
      <c r="M85" s="36">
        <f>SUM(J85:L85)</f>
        <v>0</v>
      </c>
    </row>
    <row r="86" spans="1:13" ht="38.25">
      <c r="A86" s="33">
        <v>6</v>
      </c>
      <c r="B86" s="15" t="s">
        <v>116</v>
      </c>
      <c r="C86" s="36"/>
      <c r="D86" s="36"/>
      <c r="E86" s="36"/>
      <c r="F86" s="36">
        <f>SUM(C86:E86)</f>
        <v>0</v>
      </c>
      <c r="H86" s="33">
        <v>6</v>
      </c>
      <c r="I86" s="15" t="s">
        <v>116</v>
      </c>
      <c r="J86" s="36"/>
      <c r="K86" s="36"/>
      <c r="L86" s="36"/>
      <c r="M86" s="36">
        <f>SUM(J86:L86)</f>
        <v>0</v>
      </c>
    </row>
    <row r="87" spans="1:13" ht="38.25">
      <c r="A87" s="34">
        <v>7</v>
      </c>
      <c r="B87" s="13" t="s">
        <v>118</v>
      </c>
      <c r="C87" s="35">
        <f>SUM(C80:C86)</f>
        <v>2</v>
      </c>
      <c r="D87" s="35">
        <f>SUM(D80:D86)</f>
        <v>2</v>
      </c>
      <c r="E87" s="35">
        <f>SUM(E80:E86)</f>
        <v>0</v>
      </c>
      <c r="F87" s="35">
        <f>SUM(F80:F86)</f>
        <v>4</v>
      </c>
      <c r="H87" s="34">
        <v>7</v>
      </c>
      <c r="I87" s="13" t="s">
        <v>118</v>
      </c>
      <c r="J87" s="35">
        <f>SUM(J80:J86)</f>
        <v>2</v>
      </c>
      <c r="K87" s="35">
        <f>SUM(K80:K86)</f>
        <v>4</v>
      </c>
      <c r="L87" s="35">
        <f>SUM(L80:L86)</f>
        <v>34</v>
      </c>
      <c r="M87" s="35">
        <f>SUM(M80:M86)</f>
        <v>40</v>
      </c>
    </row>
  </sheetData>
  <sheetProtection/>
  <mergeCells count="110">
    <mergeCell ref="H65:H66"/>
    <mergeCell ref="I65:I66"/>
    <mergeCell ref="J65:J66"/>
    <mergeCell ref="K65:K66"/>
    <mergeCell ref="L65:L66"/>
    <mergeCell ref="M65:M66"/>
    <mergeCell ref="A65:A66"/>
    <mergeCell ref="B65:B66"/>
    <mergeCell ref="C65:C66"/>
    <mergeCell ref="D65:D66"/>
    <mergeCell ref="E65:E66"/>
    <mergeCell ref="F65:F66"/>
    <mergeCell ref="A56:F56"/>
    <mergeCell ref="H56:M56"/>
    <mergeCell ref="A59:A60"/>
    <mergeCell ref="B59:B60"/>
    <mergeCell ref="C59:E59"/>
    <mergeCell ref="F59:F60"/>
    <mergeCell ref="H59:H60"/>
    <mergeCell ref="I59:I60"/>
    <mergeCell ref="J59:L59"/>
    <mergeCell ref="M59:M60"/>
    <mergeCell ref="E13:E14"/>
    <mergeCell ref="F13:F14"/>
    <mergeCell ref="H13:H14"/>
    <mergeCell ref="M13:M14"/>
    <mergeCell ref="I13:I14"/>
    <mergeCell ref="J13:J14"/>
    <mergeCell ref="K13:K14"/>
    <mergeCell ref="L13:L14"/>
    <mergeCell ref="A13:A14"/>
    <mergeCell ref="B13:B14"/>
    <mergeCell ref="C13:C14"/>
    <mergeCell ref="D13:D14"/>
    <mergeCell ref="H25:H26"/>
    <mergeCell ref="I25:I26"/>
    <mergeCell ref="A25:A26"/>
    <mergeCell ref="B25:B26"/>
    <mergeCell ref="C25:E25"/>
    <mergeCell ref="F25:F26"/>
    <mergeCell ref="C31:C32"/>
    <mergeCell ref="D31:D32"/>
    <mergeCell ref="K31:K32"/>
    <mergeCell ref="L31:L32"/>
    <mergeCell ref="M31:M32"/>
    <mergeCell ref="H31:H32"/>
    <mergeCell ref="I31:I32"/>
    <mergeCell ref="J31:J32"/>
    <mergeCell ref="J7:L7"/>
    <mergeCell ref="M7:M8"/>
    <mergeCell ref="E31:E32"/>
    <mergeCell ref="F31:F32"/>
    <mergeCell ref="H22:M22"/>
    <mergeCell ref="J25:L25"/>
    <mergeCell ref="M25:M26"/>
    <mergeCell ref="A22:F22"/>
    <mergeCell ref="A31:A32"/>
    <mergeCell ref="B31:B32"/>
    <mergeCell ref="J42:L42"/>
    <mergeCell ref="M42:M43"/>
    <mergeCell ref="A4:F4"/>
    <mergeCell ref="H4:M4"/>
    <mergeCell ref="A7:A8"/>
    <mergeCell ref="B7:B8"/>
    <mergeCell ref="C7:E7"/>
    <mergeCell ref="F7:F8"/>
    <mergeCell ref="H7:H8"/>
    <mergeCell ref="I7:I8"/>
    <mergeCell ref="H48:H49"/>
    <mergeCell ref="I48:I49"/>
    <mergeCell ref="A39:F39"/>
    <mergeCell ref="H39:M39"/>
    <mergeCell ref="A42:A43"/>
    <mergeCell ref="B42:B43"/>
    <mergeCell ref="C42:E42"/>
    <mergeCell ref="F42:F43"/>
    <mergeCell ref="H42:H43"/>
    <mergeCell ref="I42:I43"/>
    <mergeCell ref="J48:J49"/>
    <mergeCell ref="K48:K49"/>
    <mergeCell ref="L48:L49"/>
    <mergeCell ref="M48:M49"/>
    <mergeCell ref="A48:A49"/>
    <mergeCell ref="B48:B49"/>
    <mergeCell ref="C48:C49"/>
    <mergeCell ref="D48:D49"/>
    <mergeCell ref="E48:E49"/>
    <mergeCell ref="F48:F49"/>
    <mergeCell ref="A74:F74"/>
    <mergeCell ref="H74:M74"/>
    <mergeCell ref="A77:A78"/>
    <mergeCell ref="B77:B78"/>
    <mergeCell ref="C77:E77"/>
    <mergeCell ref="F77:F78"/>
    <mergeCell ref="H77:H78"/>
    <mergeCell ref="I77:I78"/>
    <mergeCell ref="J77:L77"/>
    <mergeCell ref="M77:M78"/>
    <mergeCell ref="A83:A84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M83:M8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zoomScale="148" zoomScaleNormal="148" zoomScalePageLayoutView="0" workbookViewId="0" topLeftCell="A10">
      <selection activeCell="E44" sqref="E44"/>
    </sheetView>
  </sheetViews>
  <sheetFormatPr defaultColWidth="9.00390625" defaultRowHeight="12.75"/>
  <cols>
    <col min="1" max="16384" width="9.125" style="1" customWidth="1"/>
  </cols>
  <sheetData>
    <row r="1" ht="12.75">
      <c r="A1" s="1" t="s">
        <v>161</v>
      </c>
    </row>
    <row r="2" ht="12.75">
      <c r="A2" s="1" t="s">
        <v>162</v>
      </c>
    </row>
    <row r="3" ht="12.75">
      <c r="A3" s="1" t="s">
        <v>163</v>
      </c>
    </row>
    <row r="4" ht="12.75">
      <c r="A4" s="1" t="s">
        <v>164</v>
      </c>
    </row>
    <row r="5" ht="12.75">
      <c r="A5" s="1" t="s">
        <v>155</v>
      </c>
    </row>
    <row r="6" ht="9.75" customHeight="1"/>
    <row r="7" spans="1:7" ht="134.25">
      <c r="A7" s="70" t="s">
        <v>38</v>
      </c>
      <c r="B7" s="70" t="s">
        <v>165</v>
      </c>
      <c r="C7" s="70" t="s">
        <v>166</v>
      </c>
      <c r="D7" s="70" t="s">
        <v>167</v>
      </c>
      <c r="E7" s="70" t="s">
        <v>168</v>
      </c>
      <c r="F7" s="70" t="s">
        <v>169</v>
      </c>
      <c r="G7" s="70" t="s">
        <v>170</v>
      </c>
    </row>
    <row r="8" spans="1:7" ht="15.75">
      <c r="A8" s="21">
        <f>A10+A16</f>
        <v>0</v>
      </c>
      <c r="B8" s="21">
        <f>B10+B16</f>
        <v>0</v>
      </c>
      <c r="C8" s="21">
        <f>C10+C16</f>
        <v>0</v>
      </c>
      <c r="D8" s="21" t="s">
        <v>171</v>
      </c>
      <c r="E8" s="21">
        <f>E10+E16</f>
        <v>0</v>
      </c>
      <c r="F8" s="21">
        <f>F10+F16</f>
        <v>0</v>
      </c>
      <c r="G8" s="21">
        <f>G10+G16</f>
        <v>0</v>
      </c>
    </row>
    <row r="9" spans="1:8" ht="12.75" hidden="1">
      <c r="A9" s="1">
        <v>2</v>
      </c>
      <c r="C9" s="1">
        <v>4</v>
      </c>
      <c r="D9" s="71" t="s">
        <v>172</v>
      </c>
      <c r="H9" s="1" t="s">
        <v>173</v>
      </c>
    </row>
    <row r="10" spans="1:8" ht="12.75">
      <c r="A10" s="71">
        <f>A11+A12+A14+A13+A15</f>
        <v>0</v>
      </c>
      <c r="B10" s="71">
        <f aca="true" t="shared" si="0" ref="B10:G10">B11+B12+B14+B13+B15</f>
        <v>0</v>
      </c>
      <c r="C10" s="71">
        <f t="shared" si="0"/>
        <v>0</v>
      </c>
      <c r="D10" s="71">
        <f t="shared" si="0"/>
        <v>0</v>
      </c>
      <c r="E10" s="71">
        <f t="shared" si="0"/>
        <v>0</v>
      </c>
      <c r="F10" s="71">
        <f t="shared" si="0"/>
        <v>0</v>
      </c>
      <c r="G10" s="71">
        <f t="shared" si="0"/>
        <v>0</v>
      </c>
      <c r="H10" s="52" t="s">
        <v>125</v>
      </c>
    </row>
    <row r="11" ht="12.75" hidden="1">
      <c r="H11" s="52" t="s">
        <v>127</v>
      </c>
    </row>
    <row r="12" ht="12.75" hidden="1">
      <c r="H12" s="52" t="s">
        <v>131</v>
      </c>
    </row>
    <row r="13" ht="12.75" hidden="1">
      <c r="H13" s="52" t="s">
        <v>137</v>
      </c>
    </row>
    <row r="14" ht="12.75" hidden="1">
      <c r="H14" s="52" t="s">
        <v>144</v>
      </c>
    </row>
    <row r="15" ht="12.75" hidden="1">
      <c r="H15" s="52" t="s">
        <v>151</v>
      </c>
    </row>
    <row r="16" spans="1:8" ht="12.75">
      <c r="A16" s="71">
        <f>A17+A18+A19+A20+A21</f>
        <v>0</v>
      </c>
      <c r="B16" s="71">
        <f aca="true" t="shared" si="1" ref="B16:G16">B17+B18+B19+B20+B21</f>
        <v>0</v>
      </c>
      <c r="C16" s="71">
        <f t="shared" si="1"/>
        <v>0</v>
      </c>
      <c r="D16" s="71">
        <f t="shared" si="1"/>
        <v>0</v>
      </c>
      <c r="E16" s="71">
        <f t="shared" si="1"/>
        <v>0</v>
      </c>
      <c r="F16" s="71">
        <f t="shared" si="1"/>
        <v>0</v>
      </c>
      <c r="G16" s="71">
        <f t="shared" si="1"/>
        <v>0</v>
      </c>
      <c r="H16" s="52" t="s">
        <v>126</v>
      </c>
    </row>
    <row r="17" ht="12.75" hidden="1">
      <c r="H17" s="52" t="s">
        <v>127</v>
      </c>
    </row>
    <row r="18" ht="12.75" hidden="1">
      <c r="H18" s="52" t="s">
        <v>131</v>
      </c>
    </row>
    <row r="19" ht="12.75" hidden="1">
      <c r="H19" s="52" t="s">
        <v>137</v>
      </c>
    </row>
    <row r="20" ht="12.75" hidden="1">
      <c r="H20" s="52" t="s">
        <v>144</v>
      </c>
    </row>
    <row r="21" ht="12.75" hidden="1">
      <c r="H21" s="52" t="s">
        <v>151</v>
      </c>
    </row>
    <row r="22" ht="9.75" customHeight="1"/>
    <row r="23" ht="12.75">
      <c r="A23" s="1" t="s">
        <v>174</v>
      </c>
    </row>
    <row r="24" ht="12.75">
      <c r="A24" s="1" t="s">
        <v>175</v>
      </c>
    </row>
    <row r="25" ht="12.75">
      <c r="A25" s="1" t="s">
        <v>176</v>
      </c>
    </row>
    <row r="26" ht="12.75">
      <c r="A26" s="1" t="s">
        <v>155</v>
      </c>
    </row>
    <row r="27" ht="10.5" customHeight="1"/>
    <row r="28" spans="1:6" ht="133.5">
      <c r="A28" s="70" t="s">
        <v>177</v>
      </c>
      <c r="B28" s="70" t="s">
        <v>178</v>
      </c>
      <c r="C28" s="70" t="s">
        <v>179</v>
      </c>
      <c r="D28" s="70" t="s">
        <v>180</v>
      </c>
      <c r="E28" s="20" t="s">
        <v>181</v>
      </c>
      <c r="F28" s="72"/>
    </row>
    <row r="29" spans="1:5" ht="15.75">
      <c r="A29" s="21">
        <f>A30+A36</f>
        <v>459</v>
      </c>
      <c r="B29" s="21">
        <f>B30+B36</f>
        <v>263</v>
      </c>
      <c r="C29" s="21">
        <f>C30+C36</f>
        <v>2</v>
      </c>
      <c r="D29" s="75" t="s">
        <v>186</v>
      </c>
      <c r="E29" s="78">
        <f>E30+E36</f>
        <v>51</v>
      </c>
    </row>
    <row r="30" spans="1:6" ht="12.75">
      <c r="A30" s="71">
        <f>A31+A32+A33+A34+A35</f>
        <v>98</v>
      </c>
      <c r="B30" s="71">
        <f>B31+B32+B33+B34+B35</f>
        <v>90</v>
      </c>
      <c r="C30" s="71">
        <f>C31+C32+C33+C34+C35</f>
        <v>2</v>
      </c>
      <c r="D30" s="77" t="s">
        <v>186</v>
      </c>
      <c r="E30" s="71">
        <f>E31+E32+E33+E34+E35</f>
        <v>0.867</v>
      </c>
      <c r="F30" s="52" t="s">
        <v>125</v>
      </c>
    </row>
    <row r="31" spans="1:6" ht="12.75" hidden="1">
      <c r="A31" s="73">
        <v>8</v>
      </c>
      <c r="B31" s="73">
        <v>5</v>
      </c>
      <c r="C31" s="73"/>
      <c r="D31" s="73"/>
      <c r="E31" s="73"/>
      <c r="F31" s="52" t="s">
        <v>127</v>
      </c>
    </row>
    <row r="32" spans="1:6" ht="12.75" hidden="1">
      <c r="A32" s="73">
        <v>29</v>
      </c>
      <c r="B32" s="73">
        <v>21</v>
      </c>
      <c r="C32" s="73"/>
      <c r="D32" s="73" t="s">
        <v>182</v>
      </c>
      <c r="E32" s="73"/>
      <c r="F32" s="52" t="s">
        <v>131</v>
      </c>
    </row>
    <row r="33" spans="1:6" ht="12.75" hidden="1">
      <c r="A33" s="73"/>
      <c r="B33" s="73"/>
      <c r="C33" s="73"/>
      <c r="D33" s="73"/>
      <c r="E33" s="73"/>
      <c r="F33" s="52" t="s">
        <v>137</v>
      </c>
    </row>
    <row r="34" spans="1:6" ht="12.75" hidden="1">
      <c r="A34" s="73">
        <v>6</v>
      </c>
      <c r="B34" s="73">
        <v>10</v>
      </c>
      <c r="C34" s="73"/>
      <c r="D34" s="73"/>
      <c r="E34" s="73"/>
      <c r="F34" s="52" t="s">
        <v>144</v>
      </c>
    </row>
    <row r="35" spans="1:6" ht="12.75" hidden="1">
      <c r="A35" s="73">
        <v>55</v>
      </c>
      <c r="B35" s="73">
        <v>54</v>
      </c>
      <c r="C35" s="73">
        <v>2</v>
      </c>
      <c r="D35" s="74" t="s">
        <v>185</v>
      </c>
      <c r="E35" s="73">
        <v>0.867</v>
      </c>
      <c r="F35" s="52" t="s">
        <v>151</v>
      </c>
    </row>
    <row r="36" spans="1:6" ht="12.75">
      <c r="A36" s="71">
        <f>A37+A38+A39+A40+A41</f>
        <v>361</v>
      </c>
      <c r="B36" s="71">
        <f>B37+B38+B39+B40+B41</f>
        <v>173</v>
      </c>
      <c r="C36" s="71">
        <f>C37+C38+C39+C40+C41</f>
        <v>0</v>
      </c>
      <c r="D36" s="71">
        <f>D37+D38+D39+D40+D41</f>
        <v>0</v>
      </c>
      <c r="E36" s="71">
        <f>E37+E38+E39+E40+E41</f>
        <v>50.133</v>
      </c>
      <c r="F36" s="52" t="s">
        <v>126</v>
      </c>
    </row>
    <row r="37" spans="1:6" ht="12.75" hidden="1">
      <c r="A37" s="71">
        <v>34</v>
      </c>
      <c r="B37" s="71">
        <v>14</v>
      </c>
      <c r="F37" s="52" t="s">
        <v>127</v>
      </c>
    </row>
    <row r="38" spans="1:6" ht="12.75" hidden="1">
      <c r="A38" s="71">
        <v>68</v>
      </c>
      <c r="B38" s="71">
        <v>36</v>
      </c>
      <c r="F38" s="52" t="s">
        <v>131</v>
      </c>
    </row>
    <row r="39" spans="1:6" ht="12.75" hidden="1">
      <c r="A39" s="71">
        <v>101</v>
      </c>
      <c r="B39" s="71">
        <v>56</v>
      </c>
      <c r="C39" s="71"/>
      <c r="D39" s="71"/>
      <c r="E39" s="71">
        <v>20.944</v>
      </c>
      <c r="F39" s="52" t="s">
        <v>137</v>
      </c>
    </row>
    <row r="40" spans="1:6" ht="12.75" hidden="1">
      <c r="A40" s="71">
        <f>18+22+12+18</f>
        <v>70</v>
      </c>
      <c r="B40" s="71">
        <f>11+17+4</f>
        <v>32</v>
      </c>
      <c r="C40" s="71"/>
      <c r="D40" s="71"/>
      <c r="E40" s="71">
        <v>18.309</v>
      </c>
      <c r="F40" s="52" t="s">
        <v>144</v>
      </c>
    </row>
    <row r="41" spans="1:6" ht="12.75" hidden="1">
      <c r="A41" s="71">
        <v>88</v>
      </c>
      <c r="B41" s="71">
        <v>35</v>
      </c>
      <c r="C41" s="71"/>
      <c r="D41" s="71"/>
      <c r="E41" s="71">
        <v>10.88</v>
      </c>
      <c r="F41" s="52" t="s">
        <v>151</v>
      </c>
    </row>
    <row r="42" spans="1:5" ht="12.75">
      <c r="A42" s="71"/>
      <c r="B42" s="71"/>
      <c r="C42" s="71"/>
      <c r="D42" s="71"/>
      <c r="E42" s="71"/>
    </row>
    <row r="45" ht="12.75">
      <c r="A45" s="4" t="s">
        <v>183</v>
      </c>
    </row>
    <row r="46" ht="12.75">
      <c r="A46" s="4" t="s">
        <v>184</v>
      </c>
    </row>
  </sheetData>
  <sheetProtection/>
  <printOptions gridLines="1"/>
  <pageMargins left="0.3937007874015748" right="0.3937007874015748" top="1.1811023622047245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2019-01-02T13:19:23Z</cp:lastPrinted>
  <dcterms:created xsi:type="dcterms:W3CDTF">2016-12-23T10:29:01Z</dcterms:created>
  <dcterms:modified xsi:type="dcterms:W3CDTF">2019-01-03T13:55:34Z</dcterms:modified>
  <cp:category/>
  <cp:version/>
  <cp:contentType/>
  <cp:contentStatus/>
</cp:coreProperties>
</file>