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<sst xmlns="http://schemas.openxmlformats.org/spreadsheetml/2006/main" count="66" uniqueCount="40">
  <si>
    <t>Природно-заповідний фонд</t>
  </si>
  <si>
    <t>Біоресурси</t>
  </si>
  <si>
    <t>Тваринний світ</t>
  </si>
  <si>
    <t>Рослинний світ</t>
  </si>
  <si>
    <t>Поводження з відходами та хімічними речовинами</t>
  </si>
  <si>
    <t>Надра</t>
  </si>
  <si>
    <t>Землі водного фонду</t>
  </si>
  <si>
    <t>Земельні ресурси</t>
  </si>
  <si>
    <t>Атмосферне повітря</t>
  </si>
  <si>
    <t>Водні ресурси</t>
  </si>
  <si>
    <t>№ п/п</t>
  </si>
  <si>
    <t>Кількість ресурсних інспекторів
(відповідно до штатного розпису)</t>
  </si>
  <si>
    <t>Кількість проведених перевірок об׳єктів державного нагляду (контролю)</t>
  </si>
  <si>
    <t>одним ресурсним інспектором (ст.4/ст.3)</t>
  </si>
  <si>
    <t>Кількість складених протоколів</t>
  </si>
  <si>
    <t>Притягнуто до адміністративної відповідальності</t>
  </si>
  <si>
    <t>Сума накладених штрафів, тис.грн.</t>
  </si>
  <si>
    <t>Сума стягнутих штрафів, тис.грн.</t>
  </si>
  <si>
    <t>Сума пред׳явлених претензій та позовів за екологічні збитки, тис.грн.</t>
  </si>
  <si>
    <t>Сума стягнутих претензій та позовів за екологічні збитки, тис.грн.</t>
  </si>
  <si>
    <t>Ресурсні напрямки</t>
  </si>
  <si>
    <t>одним ресурсним інспектором (ст.6/ст.3)</t>
  </si>
  <si>
    <t>одним ресурсним інспектором (ст.8/ст.3)</t>
  </si>
  <si>
    <t>одним ресурсним інспектором (ст.10/ст.3)</t>
  </si>
  <si>
    <t>одним ресурсним інспектором (ст.14/ст.3)</t>
  </si>
  <si>
    <t>одним ресурсним інспектором (ст.12/ст.3)</t>
  </si>
  <si>
    <t>одним ресурсним інспектором (ст.16/ст.3)</t>
  </si>
  <si>
    <t>Затверджено</t>
  </si>
  <si>
    <t>наказ Держекоінспекції України</t>
  </si>
  <si>
    <t>від 03.04.2018 №50</t>
  </si>
  <si>
    <t>Ефективність здійснення державного нагляду (контролю) за ресурсними напрямами</t>
  </si>
  <si>
    <t>Державна екологічна інспекція Центрального округу</t>
  </si>
  <si>
    <t>Полтава</t>
  </si>
  <si>
    <t>Черкаси</t>
  </si>
  <si>
    <r>
      <t xml:space="preserve">Всього ЦЕНТРАЛЬНИЙ
</t>
    </r>
    <r>
      <rPr>
        <b/>
        <sz val="9"/>
        <rFont val="Times New Roman"/>
        <family val="1"/>
      </rPr>
      <t>(1+2+3+4+5+6+7+8+9+10)</t>
    </r>
  </si>
  <si>
    <t>за 2018 р.</t>
  </si>
  <si>
    <t>2018 рік</t>
  </si>
  <si>
    <t>Начальник Державної екологічної інспекції Центрального округу</t>
  </si>
  <si>
    <t>В.ОСИПЕНКО</t>
  </si>
  <si>
    <t>Лариса Михайлова 0532 56 93 18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</si>
</sst>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0"/>
    <numFmt numFmtId="174" formatCode="0.000"/>
    <numFmt numFmtId="175" formatCode="0.00000"/>
  </numFmts>
  <fonts count="1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172" fontId="5" fillId="0" borderId="1" xfId="0" applyNumberFormat="1" applyFont="1" applyBorder="1" applyAlignment="1">
      <alignment horizontal="center"/>
    </xf>
    <xf numFmtId="174" fontId="5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5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8" fillId="0" borderId="0" xfId="0" applyFont="1" applyAlignment="1">
      <alignment/>
    </xf>
    <xf numFmtId="172" fontId="1" fillId="0" borderId="0" xfId="0" applyNumberFormat="1" applyFont="1" applyAlignment="1">
      <alignment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textRotation="90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tabSelected="1" zoomScale="119" zoomScaleNormal="119" workbookViewId="0" topLeftCell="A34">
      <selection activeCell="B67" sqref="B67"/>
    </sheetView>
  </sheetViews>
  <sheetFormatPr defaultColWidth="9.00390625" defaultRowHeight="12.75"/>
  <cols>
    <col min="1" max="1" width="2.875" style="1" customWidth="1"/>
    <col min="2" max="2" width="22.375" style="2" customWidth="1"/>
    <col min="3" max="3" width="5.75390625" style="1" customWidth="1"/>
    <col min="4" max="4" width="7.75390625" style="1" customWidth="1"/>
    <col min="5" max="7" width="8.25390625" style="1" customWidth="1"/>
    <col min="8" max="8" width="7.375" style="1" customWidth="1"/>
    <col min="9" max="12" width="8.25390625" style="1" customWidth="1"/>
    <col min="13" max="13" width="7.875" style="1" customWidth="1"/>
    <col min="14" max="14" width="8.375" style="1" customWidth="1"/>
    <col min="15" max="15" width="8.875" style="1" customWidth="1"/>
    <col min="16" max="16" width="8.75390625" style="1" customWidth="1"/>
    <col min="17" max="17" width="9.00390625" style="1" customWidth="1"/>
    <col min="18" max="16384" width="9.125" style="1" customWidth="1"/>
  </cols>
  <sheetData>
    <row r="1" ht="12.75">
      <c r="O1" s="8" t="s">
        <v>27</v>
      </c>
    </row>
    <row r="2" ht="12.75">
      <c r="O2" s="8" t="s">
        <v>28</v>
      </c>
    </row>
    <row r="3" ht="12.75">
      <c r="O3" s="8" t="s">
        <v>29</v>
      </c>
    </row>
    <row r="4" spans="1:17" ht="12.75">
      <c r="A4" s="25" t="s">
        <v>30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2.75">
      <c r="A5" s="25" t="s">
        <v>31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</row>
    <row r="6" spans="1:17" ht="12.75">
      <c r="A6" s="25" t="s">
        <v>36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</row>
    <row r="8" spans="1:17" ht="33" customHeight="1">
      <c r="A8" s="22" t="s">
        <v>10</v>
      </c>
      <c r="B8" s="27" t="s">
        <v>20</v>
      </c>
      <c r="C8" s="24" t="s">
        <v>11</v>
      </c>
      <c r="D8" s="27" t="s">
        <v>12</v>
      </c>
      <c r="E8" s="27"/>
      <c r="F8" s="27" t="s">
        <v>14</v>
      </c>
      <c r="G8" s="27"/>
      <c r="H8" s="27" t="s">
        <v>15</v>
      </c>
      <c r="I8" s="27"/>
      <c r="J8" s="27" t="s">
        <v>16</v>
      </c>
      <c r="K8" s="27"/>
      <c r="L8" s="27" t="s">
        <v>17</v>
      </c>
      <c r="M8" s="27"/>
      <c r="N8" s="27" t="s">
        <v>18</v>
      </c>
      <c r="O8" s="27"/>
      <c r="P8" s="27" t="s">
        <v>19</v>
      </c>
      <c r="Q8" s="27"/>
    </row>
    <row r="9" spans="1:17" ht="71.25">
      <c r="A9" s="23"/>
      <c r="B9" s="27"/>
      <c r="C9" s="24"/>
      <c r="D9" s="14" t="s">
        <v>35</v>
      </c>
      <c r="E9" s="14" t="s">
        <v>13</v>
      </c>
      <c r="F9" s="14" t="s">
        <v>35</v>
      </c>
      <c r="G9" s="14" t="s">
        <v>21</v>
      </c>
      <c r="H9" s="14" t="s">
        <v>35</v>
      </c>
      <c r="I9" s="14" t="s">
        <v>22</v>
      </c>
      <c r="J9" s="14" t="s">
        <v>35</v>
      </c>
      <c r="K9" s="14" t="s">
        <v>23</v>
      </c>
      <c r="L9" s="14" t="s">
        <v>35</v>
      </c>
      <c r="M9" s="14" t="s">
        <v>25</v>
      </c>
      <c r="N9" s="14" t="s">
        <v>35</v>
      </c>
      <c r="O9" s="14" t="s">
        <v>24</v>
      </c>
      <c r="P9" s="14" t="s">
        <v>35</v>
      </c>
      <c r="Q9" s="14" t="s">
        <v>26</v>
      </c>
    </row>
    <row r="10" spans="1:17" s="18" customFormat="1" ht="11.25">
      <c r="A10" s="15">
        <v>1</v>
      </c>
      <c r="B10" s="16">
        <v>2</v>
      </c>
      <c r="C10" s="17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  <c r="J10" s="16">
        <v>10</v>
      </c>
      <c r="K10" s="16">
        <v>11</v>
      </c>
      <c r="L10" s="16">
        <v>12</v>
      </c>
      <c r="M10" s="16">
        <v>13</v>
      </c>
      <c r="N10" s="16">
        <v>14</v>
      </c>
      <c r="O10" s="16">
        <v>15</v>
      </c>
      <c r="P10" s="16">
        <v>16</v>
      </c>
      <c r="Q10" s="16">
        <v>17</v>
      </c>
    </row>
    <row r="11" spans="1:17" ht="25.5" customHeight="1">
      <c r="A11" s="20" t="s">
        <v>34</v>
      </c>
      <c r="B11" s="21"/>
      <c r="C11" s="5">
        <f>C14+C17+C20+C23+C26+C29+C32+C35+C38+C41</f>
        <v>46</v>
      </c>
      <c r="D11" s="5">
        <f aca="true" t="shared" si="0" ref="D11:P11">D14+D17+D20+D23+D26+D29+D32+D35+D38+D41</f>
        <v>877</v>
      </c>
      <c r="E11" s="6">
        <f>D11/C11</f>
        <v>19.065217391304348</v>
      </c>
      <c r="F11" s="5">
        <f t="shared" si="0"/>
        <v>730</v>
      </c>
      <c r="G11" s="6">
        <f>F11/C11</f>
        <v>15.869565217391305</v>
      </c>
      <c r="H11" s="5">
        <f t="shared" si="0"/>
        <v>693</v>
      </c>
      <c r="I11" s="6">
        <f>H11/C11</f>
        <v>15.065217391304348</v>
      </c>
      <c r="J11" s="5">
        <f t="shared" si="0"/>
        <v>182.971</v>
      </c>
      <c r="K11" s="7">
        <f>J11/C11</f>
        <v>3.9776304347826086</v>
      </c>
      <c r="L11" s="5">
        <f t="shared" si="0"/>
        <v>144.84000000000003</v>
      </c>
      <c r="M11" s="7">
        <f>L11/C11</f>
        <v>3.1486956521739136</v>
      </c>
      <c r="N11" s="5">
        <f t="shared" si="0"/>
        <v>115211.43199999999</v>
      </c>
      <c r="O11" s="7">
        <f>N11/C11</f>
        <v>2504.5963478260865</v>
      </c>
      <c r="P11" s="5">
        <f t="shared" si="0"/>
        <v>391.88300000000004</v>
      </c>
      <c r="Q11" s="7">
        <f>P11/C11</f>
        <v>8.519195652173915</v>
      </c>
    </row>
    <row r="12" spans="1:17" ht="12.75">
      <c r="A12" s="10"/>
      <c r="B12" s="13" t="s">
        <v>32</v>
      </c>
      <c r="C12" s="5">
        <f>C15+C18+C21+C24+C27+C30+C33+C36+C39+C42</f>
        <v>23</v>
      </c>
      <c r="D12" s="5">
        <f aca="true" t="shared" si="1" ref="D12:P12">D15+D18+D21+D24+D27+D30+D33+D36+D39+D42</f>
        <v>516</v>
      </c>
      <c r="E12" s="6">
        <f aca="true" t="shared" si="2" ref="E12:E43">D12/C12</f>
        <v>22.434782608695652</v>
      </c>
      <c r="F12" s="5">
        <f t="shared" si="1"/>
        <v>431</v>
      </c>
      <c r="G12" s="6">
        <f aca="true" t="shared" si="3" ref="G12:G43">F12/C12</f>
        <v>18.73913043478261</v>
      </c>
      <c r="H12" s="5">
        <f t="shared" si="1"/>
        <v>409</v>
      </c>
      <c r="I12" s="6">
        <f aca="true" t="shared" si="4" ref="I12:I43">H12/C12</f>
        <v>17.782608695652176</v>
      </c>
      <c r="J12" s="5">
        <f t="shared" si="1"/>
        <v>52.666</v>
      </c>
      <c r="K12" s="7">
        <f aca="true" t="shared" si="5" ref="K12:K43">J12/C12</f>
        <v>2.2898260869565217</v>
      </c>
      <c r="L12" s="5">
        <f t="shared" si="1"/>
        <v>27.880000000000003</v>
      </c>
      <c r="M12" s="7">
        <f aca="true" t="shared" si="6" ref="M12:M43">L12/C12</f>
        <v>1.2121739130434783</v>
      </c>
      <c r="N12" s="5">
        <f t="shared" si="1"/>
        <v>114135.18999999999</v>
      </c>
      <c r="O12" s="7">
        <f aca="true" t="shared" si="7" ref="O12:O43">N12/C12</f>
        <v>4962.399565217391</v>
      </c>
      <c r="P12" s="5">
        <f t="shared" si="1"/>
        <v>19.596000000000004</v>
      </c>
      <c r="Q12" s="7">
        <f aca="true" t="shared" si="8" ref="Q12:Q43">P12/C12</f>
        <v>0.8520000000000002</v>
      </c>
    </row>
    <row r="13" spans="1:17" ht="12.75">
      <c r="A13" s="10"/>
      <c r="B13" s="13" t="s">
        <v>33</v>
      </c>
      <c r="C13" s="5">
        <f>C16+C19+C22+C25+C28+C31+C34+C37+C40+C43</f>
        <v>23</v>
      </c>
      <c r="D13" s="5">
        <f aca="true" t="shared" si="9" ref="D13:P13">D16+D19+D22+D25+D28+D31+D34+D37+D40+D43</f>
        <v>361</v>
      </c>
      <c r="E13" s="6">
        <f t="shared" si="2"/>
        <v>15.695652173913043</v>
      </c>
      <c r="F13" s="5">
        <f t="shared" si="9"/>
        <v>299</v>
      </c>
      <c r="G13" s="6">
        <f t="shared" si="3"/>
        <v>13</v>
      </c>
      <c r="H13" s="5">
        <f t="shared" si="9"/>
        <v>284</v>
      </c>
      <c r="I13" s="6">
        <f t="shared" si="4"/>
        <v>12.347826086956522</v>
      </c>
      <c r="J13" s="5">
        <f t="shared" si="9"/>
        <v>130.30499999999998</v>
      </c>
      <c r="K13" s="7">
        <f t="shared" si="5"/>
        <v>5.665434782608695</v>
      </c>
      <c r="L13" s="5">
        <f t="shared" si="9"/>
        <v>116.96</v>
      </c>
      <c r="M13" s="7">
        <f t="shared" si="6"/>
        <v>5.085217391304347</v>
      </c>
      <c r="N13" s="5">
        <f t="shared" si="9"/>
        <v>1076.242</v>
      </c>
      <c r="O13" s="7">
        <f t="shared" si="7"/>
        <v>46.793130434782604</v>
      </c>
      <c r="P13" s="5">
        <f t="shared" si="9"/>
        <v>372.28700000000003</v>
      </c>
      <c r="Q13" s="7">
        <f t="shared" si="8"/>
        <v>16.18639130434783</v>
      </c>
    </row>
    <row r="14" spans="1:17" ht="12.75">
      <c r="A14" s="3">
        <v>1</v>
      </c>
      <c r="B14" s="4" t="s">
        <v>9</v>
      </c>
      <c r="C14" s="5">
        <f>C15+C16</f>
        <v>10</v>
      </c>
      <c r="D14" s="5">
        <f aca="true" t="shared" si="10" ref="D14:P14">D15+D16</f>
        <v>134</v>
      </c>
      <c r="E14" s="6">
        <f t="shared" si="2"/>
        <v>13.4</v>
      </c>
      <c r="F14" s="5">
        <f t="shared" si="10"/>
        <v>102</v>
      </c>
      <c r="G14" s="6">
        <f t="shared" si="3"/>
        <v>10.2</v>
      </c>
      <c r="H14" s="5">
        <f t="shared" si="10"/>
        <v>99</v>
      </c>
      <c r="I14" s="6">
        <f t="shared" si="4"/>
        <v>9.9</v>
      </c>
      <c r="J14" s="5">
        <f t="shared" si="10"/>
        <v>15.589</v>
      </c>
      <c r="K14" s="7">
        <f t="shared" si="5"/>
        <v>1.5589</v>
      </c>
      <c r="L14" s="5">
        <f t="shared" si="10"/>
        <v>10.863</v>
      </c>
      <c r="M14" s="7">
        <f t="shared" si="6"/>
        <v>1.0863</v>
      </c>
      <c r="N14" s="5">
        <f t="shared" si="10"/>
        <v>854.249</v>
      </c>
      <c r="O14" s="7">
        <f t="shared" si="7"/>
        <v>85.42490000000001</v>
      </c>
      <c r="P14" s="5">
        <f t="shared" si="10"/>
        <v>11.004</v>
      </c>
      <c r="Q14" s="7">
        <f t="shared" si="8"/>
        <v>1.1004</v>
      </c>
    </row>
    <row r="15" spans="1:17" ht="12.75">
      <c r="A15" s="3"/>
      <c r="B15" s="4" t="s">
        <v>32</v>
      </c>
      <c r="C15" s="5">
        <v>5</v>
      </c>
      <c r="D15" s="5">
        <v>91</v>
      </c>
      <c r="E15" s="6">
        <f t="shared" si="2"/>
        <v>18.2</v>
      </c>
      <c r="F15" s="5">
        <v>66</v>
      </c>
      <c r="G15" s="6">
        <f t="shared" si="3"/>
        <v>13.2</v>
      </c>
      <c r="H15" s="5">
        <v>63</v>
      </c>
      <c r="I15" s="6">
        <f t="shared" si="4"/>
        <v>12.6</v>
      </c>
      <c r="J15" s="5">
        <v>9.775</v>
      </c>
      <c r="K15" s="7">
        <f t="shared" si="5"/>
        <v>1.955</v>
      </c>
      <c r="L15" s="5">
        <v>5.678</v>
      </c>
      <c r="M15" s="7">
        <f t="shared" si="6"/>
        <v>1.1356</v>
      </c>
      <c r="N15" s="5">
        <v>243.61</v>
      </c>
      <c r="O15" s="7">
        <f t="shared" si="7"/>
        <v>48.722</v>
      </c>
      <c r="P15" s="5">
        <v>3.656</v>
      </c>
      <c r="Q15" s="7">
        <f t="shared" si="8"/>
        <v>0.7312000000000001</v>
      </c>
    </row>
    <row r="16" spans="1:17" ht="12.75">
      <c r="A16" s="3"/>
      <c r="B16" s="4" t="s">
        <v>33</v>
      </c>
      <c r="C16" s="5">
        <v>5</v>
      </c>
      <c r="D16" s="5">
        <v>43</v>
      </c>
      <c r="E16" s="6">
        <f t="shared" si="2"/>
        <v>8.6</v>
      </c>
      <c r="F16" s="5">
        <v>36</v>
      </c>
      <c r="G16" s="6">
        <f t="shared" si="3"/>
        <v>7.2</v>
      </c>
      <c r="H16" s="5">
        <v>36</v>
      </c>
      <c r="I16" s="6">
        <f t="shared" si="4"/>
        <v>7.2</v>
      </c>
      <c r="J16" s="5">
        <v>5.814</v>
      </c>
      <c r="K16" s="7">
        <f t="shared" si="5"/>
        <v>1.1628</v>
      </c>
      <c r="L16" s="5">
        <v>5.185</v>
      </c>
      <c r="M16" s="7">
        <f t="shared" si="6"/>
        <v>1.037</v>
      </c>
      <c r="N16" s="5">
        <v>610.639</v>
      </c>
      <c r="O16" s="7">
        <f t="shared" si="7"/>
        <v>122.12780000000001</v>
      </c>
      <c r="P16" s="5">
        <v>7.348</v>
      </c>
      <c r="Q16" s="7">
        <f t="shared" si="8"/>
        <v>1.4696</v>
      </c>
    </row>
    <row r="17" spans="1:17" ht="12.75">
      <c r="A17" s="3">
        <v>2</v>
      </c>
      <c r="B17" s="4" t="s">
        <v>8</v>
      </c>
      <c r="C17" s="5">
        <f>C18+C19</f>
        <v>10</v>
      </c>
      <c r="D17" s="5">
        <f aca="true" t="shared" si="11" ref="D17:P17">D18+D19</f>
        <v>179</v>
      </c>
      <c r="E17" s="6">
        <f t="shared" si="2"/>
        <v>17.9</v>
      </c>
      <c r="F17" s="5">
        <f t="shared" si="11"/>
        <v>119</v>
      </c>
      <c r="G17" s="6">
        <f t="shared" si="3"/>
        <v>11.9</v>
      </c>
      <c r="H17" s="5">
        <f t="shared" si="11"/>
        <v>101</v>
      </c>
      <c r="I17" s="6">
        <f t="shared" si="4"/>
        <v>10.1</v>
      </c>
      <c r="J17" s="5">
        <f t="shared" si="11"/>
        <v>14.773</v>
      </c>
      <c r="K17" s="7">
        <f t="shared" si="5"/>
        <v>1.4773</v>
      </c>
      <c r="L17" s="5">
        <f t="shared" si="11"/>
        <v>10.336</v>
      </c>
      <c r="M17" s="7">
        <f t="shared" si="6"/>
        <v>1.0336</v>
      </c>
      <c r="N17" s="5">
        <f t="shared" si="11"/>
        <v>110579.212</v>
      </c>
      <c r="O17" s="7">
        <f t="shared" si="7"/>
        <v>11057.9212</v>
      </c>
      <c r="P17" s="5">
        <f t="shared" si="11"/>
        <v>243.976</v>
      </c>
      <c r="Q17" s="7">
        <f t="shared" si="8"/>
        <v>24.3976</v>
      </c>
    </row>
    <row r="18" spans="1:17" ht="12.75">
      <c r="A18" s="3"/>
      <c r="B18" s="4" t="s">
        <v>32</v>
      </c>
      <c r="C18" s="5">
        <v>5</v>
      </c>
      <c r="D18" s="5">
        <v>122</v>
      </c>
      <c r="E18" s="6">
        <f t="shared" si="2"/>
        <v>24.4</v>
      </c>
      <c r="F18" s="5">
        <v>69</v>
      </c>
      <c r="G18" s="6">
        <f t="shared" si="3"/>
        <v>13.8</v>
      </c>
      <c r="H18" s="5">
        <v>51</v>
      </c>
      <c r="I18" s="6">
        <f t="shared" si="4"/>
        <v>10.2</v>
      </c>
      <c r="J18" s="5">
        <v>7.752</v>
      </c>
      <c r="K18" s="7">
        <f t="shared" si="5"/>
        <v>1.5504</v>
      </c>
      <c r="L18" s="5">
        <v>3.604</v>
      </c>
      <c r="M18" s="7">
        <f t="shared" si="6"/>
        <v>0.7208</v>
      </c>
      <c r="N18" s="5">
        <v>110331.198</v>
      </c>
      <c r="O18" s="7">
        <f t="shared" si="7"/>
        <v>22066.2396</v>
      </c>
      <c r="P18" s="5">
        <v>1.778</v>
      </c>
      <c r="Q18" s="7">
        <f t="shared" si="8"/>
        <v>0.3556</v>
      </c>
    </row>
    <row r="19" spans="1:17" ht="12.75">
      <c r="A19" s="3"/>
      <c r="B19" s="4" t="s">
        <v>33</v>
      </c>
      <c r="C19" s="5">
        <v>5</v>
      </c>
      <c r="D19" s="5">
        <v>57</v>
      </c>
      <c r="E19" s="6">
        <f t="shared" si="2"/>
        <v>11.4</v>
      </c>
      <c r="F19" s="5">
        <v>50</v>
      </c>
      <c r="G19" s="6">
        <f t="shared" si="3"/>
        <v>10</v>
      </c>
      <c r="H19" s="5">
        <v>50</v>
      </c>
      <c r="I19" s="6">
        <f t="shared" si="4"/>
        <v>10</v>
      </c>
      <c r="J19" s="5">
        <v>7.021</v>
      </c>
      <c r="K19" s="7">
        <f t="shared" si="5"/>
        <v>1.4042</v>
      </c>
      <c r="L19" s="5">
        <v>6.732</v>
      </c>
      <c r="M19" s="7">
        <f t="shared" si="6"/>
        <v>1.3464</v>
      </c>
      <c r="N19" s="5">
        <v>248.014</v>
      </c>
      <c r="O19" s="7">
        <f t="shared" si="7"/>
        <v>49.6028</v>
      </c>
      <c r="P19" s="5">
        <v>242.198</v>
      </c>
      <c r="Q19" s="7">
        <f t="shared" si="8"/>
        <v>48.4396</v>
      </c>
    </row>
    <row r="20" spans="1:17" ht="12.75">
      <c r="A20" s="3">
        <v>3</v>
      </c>
      <c r="B20" s="4" t="s">
        <v>7</v>
      </c>
      <c r="C20" s="5">
        <f>C21+C22</f>
        <v>2</v>
      </c>
      <c r="D20" s="5">
        <f aca="true" t="shared" si="12" ref="D20:P20">D21+D22</f>
        <v>116</v>
      </c>
      <c r="E20" s="6">
        <f t="shared" si="2"/>
        <v>58</v>
      </c>
      <c r="F20" s="5">
        <f t="shared" si="12"/>
        <v>20</v>
      </c>
      <c r="G20" s="6">
        <f t="shared" si="3"/>
        <v>10</v>
      </c>
      <c r="H20" s="5">
        <f t="shared" si="12"/>
        <v>20</v>
      </c>
      <c r="I20" s="6">
        <f t="shared" si="4"/>
        <v>10</v>
      </c>
      <c r="J20" s="5">
        <f t="shared" si="12"/>
        <v>21.165</v>
      </c>
      <c r="K20" s="7">
        <f t="shared" si="5"/>
        <v>10.5825</v>
      </c>
      <c r="L20" s="5">
        <f t="shared" si="12"/>
        <v>18.955</v>
      </c>
      <c r="M20" s="7">
        <f t="shared" si="6"/>
        <v>9.4775</v>
      </c>
      <c r="N20" s="5">
        <f t="shared" si="12"/>
        <v>223.853</v>
      </c>
      <c r="O20" s="7">
        <f t="shared" si="7"/>
        <v>111.9265</v>
      </c>
      <c r="P20" s="5">
        <f t="shared" si="12"/>
        <v>102.65899999999999</v>
      </c>
      <c r="Q20" s="7">
        <f t="shared" si="8"/>
        <v>51.329499999999996</v>
      </c>
    </row>
    <row r="21" spans="1:17" ht="12.75">
      <c r="A21" s="3"/>
      <c r="B21" s="4" t="s">
        <v>32</v>
      </c>
      <c r="C21" s="5">
        <v>1</v>
      </c>
      <c r="D21" s="5">
        <v>91</v>
      </c>
      <c r="E21" s="6">
        <f t="shared" si="2"/>
        <v>91</v>
      </c>
      <c r="F21" s="5">
        <v>7</v>
      </c>
      <c r="G21" s="6">
        <f t="shared" si="3"/>
        <v>7</v>
      </c>
      <c r="H21" s="5">
        <v>7</v>
      </c>
      <c r="I21" s="6">
        <f t="shared" si="4"/>
        <v>7</v>
      </c>
      <c r="J21" s="5">
        <v>5.95</v>
      </c>
      <c r="K21" s="7">
        <f t="shared" si="5"/>
        <v>5.95</v>
      </c>
      <c r="L21" s="5">
        <v>1.7</v>
      </c>
      <c r="M21" s="7">
        <f t="shared" si="6"/>
        <v>1.7</v>
      </c>
      <c r="N21" s="5">
        <v>31.419</v>
      </c>
      <c r="O21" s="7">
        <f t="shared" si="7"/>
        <v>31.419</v>
      </c>
      <c r="P21" s="5">
        <v>5.073</v>
      </c>
      <c r="Q21" s="7">
        <f t="shared" si="8"/>
        <v>5.073</v>
      </c>
    </row>
    <row r="22" spans="1:17" ht="12.75">
      <c r="A22" s="3"/>
      <c r="B22" s="4" t="s">
        <v>33</v>
      </c>
      <c r="C22" s="5">
        <v>1</v>
      </c>
      <c r="D22" s="5">
        <v>25</v>
      </c>
      <c r="E22" s="6">
        <f t="shared" si="2"/>
        <v>25</v>
      </c>
      <c r="F22" s="5">
        <v>13</v>
      </c>
      <c r="G22" s="6">
        <f t="shared" si="3"/>
        <v>13</v>
      </c>
      <c r="H22" s="5">
        <v>13</v>
      </c>
      <c r="I22" s="6">
        <f t="shared" si="4"/>
        <v>13</v>
      </c>
      <c r="J22" s="5">
        <v>15.215</v>
      </c>
      <c r="K22" s="7">
        <f t="shared" si="5"/>
        <v>15.215</v>
      </c>
      <c r="L22" s="5">
        <v>17.255</v>
      </c>
      <c r="M22" s="7">
        <f t="shared" si="6"/>
        <v>17.255</v>
      </c>
      <c r="N22" s="5">
        <v>192.434</v>
      </c>
      <c r="O22" s="7">
        <f t="shared" si="7"/>
        <v>192.434</v>
      </c>
      <c r="P22" s="5">
        <v>97.586</v>
      </c>
      <c r="Q22" s="7">
        <f t="shared" si="8"/>
        <v>97.586</v>
      </c>
    </row>
    <row r="23" spans="1:17" ht="12.75">
      <c r="A23" s="3">
        <v>4</v>
      </c>
      <c r="B23" s="4" t="s">
        <v>6</v>
      </c>
      <c r="C23" s="5">
        <f>C24+C25</f>
        <v>2</v>
      </c>
      <c r="D23" s="5">
        <f aca="true" t="shared" si="13" ref="D23:P23">D24+D25</f>
        <v>29</v>
      </c>
      <c r="E23" s="6">
        <f t="shared" si="2"/>
        <v>14.5</v>
      </c>
      <c r="F23" s="5">
        <f t="shared" si="13"/>
        <v>0</v>
      </c>
      <c r="G23" s="6">
        <f t="shared" si="3"/>
        <v>0</v>
      </c>
      <c r="H23" s="5">
        <f t="shared" si="13"/>
        <v>0</v>
      </c>
      <c r="I23" s="6">
        <f t="shared" si="4"/>
        <v>0</v>
      </c>
      <c r="J23" s="5">
        <f t="shared" si="13"/>
        <v>0</v>
      </c>
      <c r="K23" s="7">
        <f t="shared" si="5"/>
        <v>0</v>
      </c>
      <c r="L23" s="5">
        <f t="shared" si="13"/>
        <v>0</v>
      </c>
      <c r="M23" s="7">
        <f t="shared" si="6"/>
        <v>0</v>
      </c>
      <c r="N23" s="5">
        <f t="shared" si="13"/>
        <v>150.832</v>
      </c>
      <c r="O23" s="7">
        <f t="shared" si="7"/>
        <v>75.416</v>
      </c>
      <c r="P23" s="5">
        <f t="shared" si="13"/>
        <v>9.089</v>
      </c>
      <c r="Q23" s="7">
        <f t="shared" si="8"/>
        <v>4.5445</v>
      </c>
    </row>
    <row r="24" spans="1:17" ht="12.75">
      <c r="A24" s="3"/>
      <c r="B24" s="4" t="s">
        <v>32</v>
      </c>
      <c r="C24" s="5">
        <v>1</v>
      </c>
      <c r="D24" s="5">
        <v>24</v>
      </c>
      <c r="E24" s="6">
        <f t="shared" si="2"/>
        <v>24</v>
      </c>
      <c r="F24" s="5"/>
      <c r="G24" s="6">
        <f t="shared" si="3"/>
        <v>0</v>
      </c>
      <c r="H24" s="5"/>
      <c r="I24" s="6">
        <f t="shared" si="4"/>
        <v>0</v>
      </c>
      <c r="J24" s="5"/>
      <c r="K24" s="7">
        <f t="shared" si="5"/>
        <v>0</v>
      </c>
      <c r="L24" s="5"/>
      <c r="M24" s="7">
        <f t="shared" si="6"/>
        <v>0</v>
      </c>
      <c r="N24" s="5">
        <v>150.832</v>
      </c>
      <c r="O24" s="7">
        <f t="shared" si="7"/>
        <v>150.832</v>
      </c>
      <c r="P24" s="5">
        <v>9.089</v>
      </c>
      <c r="Q24" s="7">
        <f t="shared" si="8"/>
        <v>9.089</v>
      </c>
    </row>
    <row r="25" spans="1:17" ht="12.75">
      <c r="A25" s="3"/>
      <c r="B25" s="4" t="s">
        <v>33</v>
      </c>
      <c r="C25" s="5">
        <v>1</v>
      </c>
      <c r="D25" s="5">
        <v>5</v>
      </c>
      <c r="E25" s="6">
        <f t="shared" si="2"/>
        <v>5</v>
      </c>
      <c r="F25" s="5"/>
      <c r="G25" s="6">
        <f t="shared" si="3"/>
        <v>0</v>
      </c>
      <c r="H25" s="5"/>
      <c r="I25" s="6">
        <f t="shared" si="4"/>
        <v>0</v>
      </c>
      <c r="J25" s="5"/>
      <c r="K25" s="7">
        <f t="shared" si="5"/>
        <v>0</v>
      </c>
      <c r="L25" s="5"/>
      <c r="M25" s="7">
        <f t="shared" si="6"/>
        <v>0</v>
      </c>
      <c r="N25" s="5"/>
      <c r="O25" s="7">
        <f t="shared" si="7"/>
        <v>0</v>
      </c>
      <c r="P25" s="5"/>
      <c r="Q25" s="7">
        <f t="shared" si="8"/>
        <v>0</v>
      </c>
    </row>
    <row r="26" spans="1:17" ht="12.75">
      <c r="A26" s="3">
        <v>5</v>
      </c>
      <c r="B26" s="4" t="s">
        <v>5</v>
      </c>
      <c r="C26" s="5">
        <f>C27+C28</f>
        <v>2</v>
      </c>
      <c r="D26" s="5">
        <f aca="true" t="shared" si="14" ref="D26:P26">D27+D28</f>
        <v>27</v>
      </c>
      <c r="E26" s="6">
        <f t="shared" si="2"/>
        <v>13.5</v>
      </c>
      <c r="F26" s="5">
        <f t="shared" si="14"/>
        <v>1</v>
      </c>
      <c r="G26" s="6">
        <f t="shared" si="3"/>
        <v>0.5</v>
      </c>
      <c r="H26" s="5">
        <f t="shared" si="14"/>
        <v>1</v>
      </c>
      <c r="I26" s="6">
        <f t="shared" si="4"/>
        <v>0.5</v>
      </c>
      <c r="J26" s="5">
        <f t="shared" si="14"/>
        <v>0.51</v>
      </c>
      <c r="K26" s="7">
        <f t="shared" si="5"/>
        <v>0.255</v>
      </c>
      <c r="L26" s="5">
        <f t="shared" si="14"/>
        <v>0</v>
      </c>
      <c r="M26" s="7">
        <f t="shared" si="6"/>
        <v>0</v>
      </c>
      <c r="N26" s="5">
        <f t="shared" si="14"/>
        <v>541.075</v>
      </c>
      <c r="O26" s="7">
        <f t="shared" si="7"/>
        <v>270.5375</v>
      </c>
      <c r="P26" s="5">
        <f t="shared" si="14"/>
        <v>0</v>
      </c>
      <c r="Q26" s="7">
        <f t="shared" si="8"/>
        <v>0</v>
      </c>
    </row>
    <row r="27" spans="1:17" ht="12.75">
      <c r="A27" s="3"/>
      <c r="B27" s="4" t="s">
        <v>32</v>
      </c>
      <c r="C27" s="5">
        <v>1</v>
      </c>
      <c r="D27" s="5">
        <v>14</v>
      </c>
      <c r="E27" s="6">
        <f t="shared" si="2"/>
        <v>14</v>
      </c>
      <c r="F27" s="5">
        <v>1</v>
      </c>
      <c r="G27" s="6">
        <f t="shared" si="3"/>
        <v>1</v>
      </c>
      <c r="H27" s="5">
        <v>1</v>
      </c>
      <c r="I27" s="6">
        <f t="shared" si="4"/>
        <v>1</v>
      </c>
      <c r="J27" s="5">
        <v>0.51</v>
      </c>
      <c r="K27" s="7">
        <f t="shared" si="5"/>
        <v>0.51</v>
      </c>
      <c r="L27" s="5"/>
      <c r="M27" s="7">
        <f t="shared" si="6"/>
        <v>0</v>
      </c>
      <c r="N27" s="5">
        <v>541.075</v>
      </c>
      <c r="O27" s="7">
        <f t="shared" si="7"/>
        <v>541.075</v>
      </c>
      <c r="P27" s="5"/>
      <c r="Q27" s="7">
        <f t="shared" si="8"/>
        <v>0</v>
      </c>
    </row>
    <row r="28" spans="1:17" ht="12.75">
      <c r="A28" s="3"/>
      <c r="B28" s="4" t="s">
        <v>33</v>
      </c>
      <c r="C28" s="5">
        <v>1</v>
      </c>
      <c r="D28" s="5">
        <v>13</v>
      </c>
      <c r="E28" s="6">
        <f t="shared" si="2"/>
        <v>13</v>
      </c>
      <c r="F28" s="5"/>
      <c r="G28" s="6">
        <f t="shared" si="3"/>
        <v>0</v>
      </c>
      <c r="H28" s="5"/>
      <c r="I28" s="6">
        <f t="shared" si="4"/>
        <v>0</v>
      </c>
      <c r="J28" s="5"/>
      <c r="K28" s="7">
        <f t="shared" si="5"/>
        <v>0</v>
      </c>
      <c r="L28" s="5"/>
      <c r="M28" s="7">
        <f t="shared" si="6"/>
        <v>0</v>
      </c>
      <c r="N28" s="5"/>
      <c r="O28" s="7">
        <f t="shared" si="7"/>
        <v>0</v>
      </c>
      <c r="P28" s="5"/>
      <c r="Q28" s="7">
        <f t="shared" si="8"/>
        <v>0</v>
      </c>
    </row>
    <row r="29" spans="1:17" ht="25.5">
      <c r="A29" s="3">
        <v>6</v>
      </c>
      <c r="B29" s="4" t="s">
        <v>4</v>
      </c>
      <c r="C29" s="5">
        <f>C30+C31</f>
        <v>6</v>
      </c>
      <c r="D29" s="5">
        <f aca="true" t="shared" si="15" ref="D29:P29">D30+D31</f>
        <v>268</v>
      </c>
      <c r="E29" s="6">
        <f t="shared" si="2"/>
        <v>44.666666666666664</v>
      </c>
      <c r="F29" s="5">
        <f t="shared" si="15"/>
        <v>401</v>
      </c>
      <c r="G29" s="6">
        <f t="shared" si="3"/>
        <v>66.83333333333333</v>
      </c>
      <c r="H29" s="5">
        <f t="shared" si="15"/>
        <v>400</v>
      </c>
      <c r="I29" s="6">
        <f t="shared" si="4"/>
        <v>66.66666666666667</v>
      </c>
      <c r="J29" s="5">
        <f t="shared" si="15"/>
        <v>118.405</v>
      </c>
      <c r="K29" s="7">
        <f t="shared" si="5"/>
        <v>19.734166666666667</v>
      </c>
      <c r="L29" s="5">
        <f t="shared" si="15"/>
        <v>96.98500000000001</v>
      </c>
      <c r="M29" s="7">
        <f t="shared" si="6"/>
        <v>16.16416666666667</v>
      </c>
      <c r="N29" s="5">
        <f t="shared" si="15"/>
        <v>0</v>
      </c>
      <c r="O29" s="7">
        <f t="shared" si="7"/>
        <v>0</v>
      </c>
      <c r="P29" s="5">
        <f t="shared" si="15"/>
        <v>0</v>
      </c>
      <c r="Q29" s="7">
        <f t="shared" si="8"/>
        <v>0</v>
      </c>
    </row>
    <row r="30" spans="1:17" ht="12.75">
      <c r="A30" s="3"/>
      <c r="B30" s="4" t="s">
        <v>32</v>
      </c>
      <c r="C30" s="5">
        <v>3</v>
      </c>
      <c r="D30" s="5">
        <f>80+56+8+2</f>
        <v>146</v>
      </c>
      <c r="E30" s="6">
        <f t="shared" si="2"/>
        <v>48.666666666666664</v>
      </c>
      <c r="F30" s="5">
        <f>158+117+6</f>
        <v>281</v>
      </c>
      <c r="G30" s="6">
        <f t="shared" si="3"/>
        <v>93.66666666666667</v>
      </c>
      <c r="H30" s="5">
        <f>158+117+6</f>
        <v>281</v>
      </c>
      <c r="I30" s="6">
        <f t="shared" si="4"/>
        <v>93.66666666666667</v>
      </c>
      <c r="J30" s="5">
        <f>11.577+14.637+0.748</f>
        <v>26.962</v>
      </c>
      <c r="K30" s="7">
        <f t="shared" si="5"/>
        <v>8.987333333333334</v>
      </c>
      <c r="L30" s="5">
        <f>7.701+8.398+0.629</f>
        <v>16.728</v>
      </c>
      <c r="M30" s="7">
        <f t="shared" si="6"/>
        <v>5.5760000000000005</v>
      </c>
      <c r="N30" s="5"/>
      <c r="O30" s="7">
        <f t="shared" si="7"/>
        <v>0</v>
      </c>
      <c r="P30" s="5"/>
      <c r="Q30" s="7">
        <f t="shared" si="8"/>
        <v>0</v>
      </c>
    </row>
    <row r="31" spans="1:17" ht="12.75">
      <c r="A31" s="3"/>
      <c r="B31" s="4" t="s">
        <v>33</v>
      </c>
      <c r="C31" s="5">
        <v>3</v>
      </c>
      <c r="D31" s="5">
        <f>113+9</f>
        <v>122</v>
      </c>
      <c r="E31" s="6">
        <f t="shared" si="2"/>
        <v>40.666666666666664</v>
      </c>
      <c r="F31" s="5">
        <f>107+4+9</f>
        <v>120</v>
      </c>
      <c r="G31" s="6">
        <f t="shared" si="3"/>
        <v>40</v>
      </c>
      <c r="H31" s="5">
        <f>107+4+8</f>
        <v>119</v>
      </c>
      <c r="I31" s="6">
        <f t="shared" si="4"/>
        <v>39.666666666666664</v>
      </c>
      <c r="J31" s="5">
        <f>87.38+2.703+1.36</f>
        <v>91.443</v>
      </c>
      <c r="K31" s="7">
        <f t="shared" si="5"/>
        <v>30.480999999999998</v>
      </c>
      <c r="L31" s="5">
        <f>77.146+1.751+1.36</f>
        <v>80.257</v>
      </c>
      <c r="M31" s="7">
        <f t="shared" si="6"/>
        <v>26.752333333333336</v>
      </c>
      <c r="N31" s="5"/>
      <c r="O31" s="7">
        <f t="shared" si="7"/>
        <v>0</v>
      </c>
      <c r="P31" s="5"/>
      <c r="Q31" s="7">
        <f t="shared" si="8"/>
        <v>0</v>
      </c>
    </row>
    <row r="32" spans="1:17" ht="12.75">
      <c r="A32" s="3">
        <v>7</v>
      </c>
      <c r="B32" s="4" t="s">
        <v>3</v>
      </c>
      <c r="C32" s="5">
        <f>C33+C34</f>
        <v>8</v>
      </c>
      <c r="D32" s="5">
        <f aca="true" t="shared" si="16" ref="D32:P32">D33+D34</f>
        <v>35</v>
      </c>
      <c r="E32" s="6">
        <f t="shared" si="2"/>
        <v>4.375</v>
      </c>
      <c r="F32" s="5">
        <f t="shared" si="16"/>
        <v>33</v>
      </c>
      <c r="G32" s="6">
        <f t="shared" si="3"/>
        <v>4.125</v>
      </c>
      <c r="H32" s="5">
        <f t="shared" si="16"/>
        <v>32</v>
      </c>
      <c r="I32" s="6">
        <f t="shared" si="4"/>
        <v>4</v>
      </c>
      <c r="J32" s="5">
        <f t="shared" si="16"/>
        <v>6.392</v>
      </c>
      <c r="K32" s="7">
        <f t="shared" si="5"/>
        <v>0.799</v>
      </c>
      <c r="L32" s="5">
        <f t="shared" si="16"/>
        <v>4.437</v>
      </c>
      <c r="M32" s="7">
        <f t="shared" si="6"/>
        <v>0.554625</v>
      </c>
      <c r="N32" s="5">
        <f t="shared" si="16"/>
        <v>2812.099</v>
      </c>
      <c r="O32" s="7">
        <f t="shared" si="7"/>
        <v>351.512375</v>
      </c>
      <c r="P32" s="5">
        <f t="shared" si="16"/>
        <v>25.155</v>
      </c>
      <c r="Q32" s="7">
        <f t="shared" si="8"/>
        <v>3.144375</v>
      </c>
    </row>
    <row r="33" spans="1:17" ht="12.75">
      <c r="A33" s="3"/>
      <c r="B33" s="4" t="s">
        <v>32</v>
      </c>
      <c r="C33" s="5">
        <v>4</v>
      </c>
      <c r="D33" s="5">
        <v>9</v>
      </c>
      <c r="E33" s="6">
        <f t="shared" si="2"/>
        <v>2.25</v>
      </c>
      <c r="F33" s="5">
        <v>1</v>
      </c>
      <c r="G33" s="6">
        <f t="shared" si="3"/>
        <v>0.25</v>
      </c>
      <c r="H33" s="5">
        <v>1</v>
      </c>
      <c r="I33" s="6">
        <f t="shared" si="4"/>
        <v>0.25</v>
      </c>
      <c r="J33" s="5">
        <v>0.136</v>
      </c>
      <c r="K33" s="7">
        <f t="shared" si="5"/>
        <v>0.034</v>
      </c>
      <c r="L33" s="5"/>
      <c r="M33" s="7">
        <f t="shared" si="6"/>
        <v>0</v>
      </c>
      <c r="N33" s="5">
        <v>2786.944</v>
      </c>
      <c r="O33" s="7">
        <f t="shared" si="7"/>
        <v>696.736</v>
      </c>
      <c r="P33" s="5"/>
      <c r="Q33" s="7">
        <f t="shared" si="8"/>
        <v>0</v>
      </c>
    </row>
    <row r="34" spans="1:17" ht="12.75">
      <c r="A34" s="3"/>
      <c r="B34" s="4" t="s">
        <v>33</v>
      </c>
      <c r="C34" s="5">
        <v>4</v>
      </c>
      <c r="D34" s="5">
        <v>26</v>
      </c>
      <c r="E34" s="6">
        <f t="shared" si="2"/>
        <v>6.5</v>
      </c>
      <c r="F34" s="5">
        <v>32</v>
      </c>
      <c r="G34" s="6">
        <f t="shared" si="3"/>
        <v>8</v>
      </c>
      <c r="H34" s="5">
        <v>31</v>
      </c>
      <c r="I34" s="6">
        <f t="shared" si="4"/>
        <v>7.75</v>
      </c>
      <c r="J34" s="5">
        <v>6.256</v>
      </c>
      <c r="K34" s="7">
        <f t="shared" si="5"/>
        <v>1.564</v>
      </c>
      <c r="L34" s="5">
        <v>4.437</v>
      </c>
      <c r="M34" s="7">
        <f t="shared" si="6"/>
        <v>1.10925</v>
      </c>
      <c r="N34" s="5">
        <v>25.155</v>
      </c>
      <c r="O34" s="7">
        <f t="shared" si="7"/>
        <v>6.28875</v>
      </c>
      <c r="P34" s="5">
        <v>25.155</v>
      </c>
      <c r="Q34" s="7">
        <f t="shared" si="8"/>
        <v>6.28875</v>
      </c>
    </row>
    <row r="35" spans="1:17" ht="12.75">
      <c r="A35" s="3">
        <v>8</v>
      </c>
      <c r="B35" s="4" t="s">
        <v>2</v>
      </c>
      <c r="C35" s="5">
        <f>C36+C37</f>
        <v>2</v>
      </c>
      <c r="D35" s="5">
        <f aca="true" t="shared" si="17" ref="D35:P35">D36+D37</f>
        <v>38</v>
      </c>
      <c r="E35" s="6">
        <f t="shared" si="2"/>
        <v>19</v>
      </c>
      <c r="F35" s="5">
        <f t="shared" si="17"/>
        <v>32</v>
      </c>
      <c r="G35" s="6">
        <f t="shared" si="3"/>
        <v>16</v>
      </c>
      <c r="H35" s="5">
        <f t="shared" si="17"/>
        <v>32</v>
      </c>
      <c r="I35" s="6">
        <f t="shared" si="4"/>
        <v>16</v>
      </c>
      <c r="J35" s="5">
        <f t="shared" si="17"/>
        <v>4.335</v>
      </c>
      <c r="K35" s="7">
        <f t="shared" si="5"/>
        <v>2.1675</v>
      </c>
      <c r="L35" s="5">
        <f t="shared" si="17"/>
        <v>2.669</v>
      </c>
      <c r="M35" s="7">
        <f t="shared" si="6"/>
        <v>1.3345</v>
      </c>
      <c r="N35" s="5">
        <f t="shared" si="17"/>
        <v>50</v>
      </c>
      <c r="O35" s="7">
        <f t="shared" si="7"/>
        <v>25</v>
      </c>
      <c r="P35" s="5">
        <f t="shared" si="17"/>
        <v>0</v>
      </c>
      <c r="Q35" s="7">
        <f t="shared" si="8"/>
        <v>0</v>
      </c>
    </row>
    <row r="36" spans="1:17" ht="12.75">
      <c r="A36" s="3"/>
      <c r="B36" s="4" t="s">
        <v>32</v>
      </c>
      <c r="C36" s="5">
        <v>1</v>
      </c>
      <c r="D36" s="5">
        <v>6</v>
      </c>
      <c r="E36" s="6">
        <f t="shared" si="2"/>
        <v>6</v>
      </c>
      <c r="F36" s="5">
        <v>2</v>
      </c>
      <c r="G36" s="6">
        <f t="shared" si="3"/>
        <v>2</v>
      </c>
      <c r="H36" s="5">
        <v>2</v>
      </c>
      <c r="I36" s="6">
        <f t="shared" si="4"/>
        <v>2</v>
      </c>
      <c r="J36" s="5">
        <v>0.306</v>
      </c>
      <c r="K36" s="7">
        <f t="shared" si="5"/>
        <v>0.306</v>
      </c>
      <c r="L36" s="5"/>
      <c r="M36" s="7">
        <f t="shared" si="6"/>
        <v>0</v>
      </c>
      <c r="N36" s="5">
        <v>50</v>
      </c>
      <c r="O36" s="7">
        <f t="shared" si="7"/>
        <v>50</v>
      </c>
      <c r="P36" s="5"/>
      <c r="Q36" s="7">
        <f t="shared" si="8"/>
        <v>0</v>
      </c>
    </row>
    <row r="37" spans="1:17" ht="12.75">
      <c r="A37" s="3"/>
      <c r="B37" s="4" t="s">
        <v>33</v>
      </c>
      <c r="C37" s="5">
        <v>1</v>
      </c>
      <c r="D37" s="5">
        <v>32</v>
      </c>
      <c r="E37" s="6">
        <f t="shared" si="2"/>
        <v>32</v>
      </c>
      <c r="F37" s="5">
        <v>30</v>
      </c>
      <c r="G37" s="6">
        <f t="shared" si="3"/>
        <v>30</v>
      </c>
      <c r="H37" s="5">
        <v>30</v>
      </c>
      <c r="I37" s="6">
        <f t="shared" si="4"/>
        <v>30</v>
      </c>
      <c r="J37" s="5">
        <v>4.029</v>
      </c>
      <c r="K37" s="7">
        <f t="shared" si="5"/>
        <v>4.029</v>
      </c>
      <c r="L37" s="5">
        <v>2.669</v>
      </c>
      <c r="M37" s="7">
        <f t="shared" si="6"/>
        <v>2.669</v>
      </c>
      <c r="N37" s="5"/>
      <c r="O37" s="7">
        <f t="shared" si="7"/>
        <v>0</v>
      </c>
      <c r="P37" s="5"/>
      <c r="Q37" s="7">
        <f t="shared" si="8"/>
        <v>0</v>
      </c>
    </row>
    <row r="38" spans="1:17" ht="12.75">
      <c r="A38" s="3">
        <v>9</v>
      </c>
      <c r="B38" s="4" t="s">
        <v>1</v>
      </c>
      <c r="C38" s="5">
        <f>C39+C40</f>
        <v>2</v>
      </c>
      <c r="D38" s="5">
        <f aca="true" t="shared" si="18" ref="D38:P38">D39+D40</f>
        <v>25</v>
      </c>
      <c r="E38" s="6">
        <f t="shared" si="2"/>
        <v>12.5</v>
      </c>
      <c r="F38" s="5">
        <f t="shared" si="18"/>
        <v>11</v>
      </c>
      <c r="G38" s="6">
        <f t="shared" si="3"/>
        <v>5.5</v>
      </c>
      <c r="H38" s="5">
        <f t="shared" si="18"/>
        <v>8</v>
      </c>
      <c r="I38" s="6">
        <f t="shared" si="4"/>
        <v>4</v>
      </c>
      <c r="J38" s="5">
        <f t="shared" si="18"/>
        <v>1.802</v>
      </c>
      <c r="K38" s="7">
        <f t="shared" si="5"/>
        <v>0.901</v>
      </c>
      <c r="L38" s="5">
        <f t="shared" si="18"/>
        <v>0.595</v>
      </c>
      <c r="M38" s="7">
        <f t="shared" si="6"/>
        <v>0.2975</v>
      </c>
      <c r="N38" s="5">
        <f t="shared" si="18"/>
        <v>0</v>
      </c>
      <c r="O38" s="7">
        <f t="shared" si="7"/>
        <v>0</v>
      </c>
      <c r="P38" s="5">
        <f t="shared" si="18"/>
        <v>0</v>
      </c>
      <c r="Q38" s="7">
        <f t="shared" si="8"/>
        <v>0</v>
      </c>
    </row>
    <row r="39" spans="1:17" ht="12.75">
      <c r="A39" s="3"/>
      <c r="B39" s="4" t="s">
        <v>32</v>
      </c>
      <c r="C39" s="5">
        <v>1</v>
      </c>
      <c r="D39" s="5">
        <v>5</v>
      </c>
      <c r="E39" s="6">
        <f t="shared" si="2"/>
        <v>5</v>
      </c>
      <c r="F39" s="5">
        <v>3</v>
      </c>
      <c r="G39" s="6">
        <f t="shared" si="3"/>
        <v>3</v>
      </c>
      <c r="H39" s="5">
        <v>3</v>
      </c>
      <c r="I39" s="6">
        <f t="shared" si="4"/>
        <v>3</v>
      </c>
      <c r="J39" s="5">
        <v>1.275</v>
      </c>
      <c r="K39" s="7">
        <f t="shared" si="5"/>
        <v>1.275</v>
      </c>
      <c r="L39" s="5">
        <v>0.17</v>
      </c>
      <c r="M39" s="7">
        <f t="shared" si="6"/>
        <v>0.17</v>
      </c>
      <c r="N39" s="5"/>
      <c r="O39" s="7">
        <f t="shared" si="7"/>
        <v>0</v>
      </c>
      <c r="P39" s="5"/>
      <c r="Q39" s="7">
        <f t="shared" si="8"/>
        <v>0</v>
      </c>
    </row>
    <row r="40" spans="1:17" ht="12.75">
      <c r="A40" s="3"/>
      <c r="B40" s="4" t="s">
        <v>33</v>
      </c>
      <c r="C40" s="5">
        <v>1</v>
      </c>
      <c r="D40" s="5">
        <v>20</v>
      </c>
      <c r="E40" s="6">
        <f t="shared" si="2"/>
        <v>20</v>
      </c>
      <c r="F40" s="5">
        <v>8</v>
      </c>
      <c r="G40" s="6">
        <f t="shared" si="3"/>
        <v>8</v>
      </c>
      <c r="H40" s="5">
        <v>5</v>
      </c>
      <c r="I40" s="6">
        <f t="shared" si="4"/>
        <v>5</v>
      </c>
      <c r="J40" s="5">
        <v>0.527</v>
      </c>
      <c r="K40" s="7">
        <f t="shared" si="5"/>
        <v>0.527</v>
      </c>
      <c r="L40" s="5">
        <v>0.425</v>
      </c>
      <c r="M40" s="7">
        <f t="shared" si="6"/>
        <v>0.425</v>
      </c>
      <c r="N40" s="5"/>
      <c r="O40" s="7">
        <f t="shared" si="7"/>
        <v>0</v>
      </c>
      <c r="P40" s="5"/>
      <c r="Q40" s="7">
        <f t="shared" si="8"/>
        <v>0</v>
      </c>
    </row>
    <row r="41" spans="1:17" ht="25.5">
      <c r="A41" s="3">
        <v>10</v>
      </c>
      <c r="B41" s="4" t="s">
        <v>0</v>
      </c>
      <c r="C41" s="5">
        <f>C42+C43</f>
        <v>2</v>
      </c>
      <c r="D41" s="5">
        <f aca="true" t="shared" si="19" ref="D41:P41">D42+D43</f>
        <v>26</v>
      </c>
      <c r="E41" s="6">
        <f t="shared" si="2"/>
        <v>13</v>
      </c>
      <c r="F41" s="5">
        <f t="shared" si="19"/>
        <v>11</v>
      </c>
      <c r="G41" s="6">
        <f t="shared" si="3"/>
        <v>5.5</v>
      </c>
      <c r="H41" s="5">
        <f t="shared" si="19"/>
        <v>0</v>
      </c>
      <c r="I41" s="6">
        <f t="shared" si="4"/>
        <v>0</v>
      </c>
      <c r="J41" s="5">
        <f t="shared" si="19"/>
        <v>0</v>
      </c>
      <c r="K41" s="7">
        <f t="shared" si="5"/>
        <v>0</v>
      </c>
      <c r="L41" s="5">
        <f t="shared" si="19"/>
        <v>0</v>
      </c>
      <c r="M41" s="7">
        <f t="shared" si="6"/>
        <v>0</v>
      </c>
      <c r="N41" s="5">
        <f t="shared" si="19"/>
        <v>0.112</v>
      </c>
      <c r="O41" s="7">
        <f t="shared" si="7"/>
        <v>0.056</v>
      </c>
      <c r="P41" s="5">
        <f t="shared" si="19"/>
        <v>0</v>
      </c>
      <c r="Q41" s="7">
        <f t="shared" si="8"/>
        <v>0</v>
      </c>
    </row>
    <row r="42" spans="1:17" ht="12.75">
      <c r="A42" s="11"/>
      <c r="B42" s="4" t="s">
        <v>32</v>
      </c>
      <c r="C42" s="5">
        <v>1</v>
      </c>
      <c r="D42" s="5">
        <v>8</v>
      </c>
      <c r="E42" s="6">
        <f t="shared" si="2"/>
        <v>8</v>
      </c>
      <c r="F42" s="5">
        <v>1</v>
      </c>
      <c r="G42" s="6">
        <f t="shared" si="3"/>
        <v>1</v>
      </c>
      <c r="H42" s="11"/>
      <c r="I42" s="6">
        <f t="shared" si="4"/>
        <v>0</v>
      </c>
      <c r="J42" s="11"/>
      <c r="K42" s="7">
        <f t="shared" si="5"/>
        <v>0</v>
      </c>
      <c r="L42" s="11"/>
      <c r="M42" s="7">
        <f t="shared" si="6"/>
        <v>0</v>
      </c>
      <c r="N42" s="5">
        <v>0.112</v>
      </c>
      <c r="O42" s="7">
        <f t="shared" si="7"/>
        <v>0.112</v>
      </c>
      <c r="P42" s="11"/>
      <c r="Q42" s="7">
        <f t="shared" si="8"/>
        <v>0</v>
      </c>
    </row>
    <row r="43" spans="1:17" ht="12.75">
      <c r="A43" s="11"/>
      <c r="B43" s="12" t="s">
        <v>33</v>
      </c>
      <c r="C43" s="5">
        <v>1</v>
      </c>
      <c r="D43" s="5">
        <v>18</v>
      </c>
      <c r="E43" s="6">
        <f t="shared" si="2"/>
        <v>18</v>
      </c>
      <c r="F43" s="5">
        <v>10</v>
      </c>
      <c r="G43" s="6">
        <f t="shared" si="3"/>
        <v>10</v>
      </c>
      <c r="H43" s="11"/>
      <c r="I43" s="6">
        <f t="shared" si="4"/>
        <v>0</v>
      </c>
      <c r="J43" s="11"/>
      <c r="K43" s="7">
        <f t="shared" si="5"/>
        <v>0</v>
      </c>
      <c r="L43" s="11"/>
      <c r="M43" s="7">
        <f t="shared" si="6"/>
        <v>0</v>
      </c>
      <c r="N43" s="5"/>
      <c r="O43" s="7">
        <f t="shared" si="7"/>
        <v>0</v>
      </c>
      <c r="P43" s="11"/>
      <c r="Q43" s="7">
        <f t="shared" si="8"/>
        <v>0</v>
      </c>
    </row>
    <row r="44" ht="12.75">
      <c r="I44" s="19"/>
    </row>
    <row r="47" spans="2:12" ht="14.25">
      <c r="B47" s="28" t="s">
        <v>37</v>
      </c>
      <c r="L47" s="29" t="s">
        <v>38</v>
      </c>
    </row>
    <row r="66" ht="12.75">
      <c r="B66" s="9" t="s">
        <v>39</v>
      </c>
    </row>
  </sheetData>
  <mergeCells count="14">
    <mergeCell ref="D8:E8"/>
    <mergeCell ref="F8:G8"/>
    <mergeCell ref="H8:I8"/>
    <mergeCell ref="J8:K8"/>
    <mergeCell ref="A11:B11"/>
    <mergeCell ref="A8:A9"/>
    <mergeCell ref="C8:C9"/>
    <mergeCell ref="A4:Q4"/>
    <mergeCell ref="A5:Q5"/>
    <mergeCell ref="A6:Q6"/>
    <mergeCell ref="L8:M8"/>
    <mergeCell ref="N8:O8"/>
    <mergeCell ref="P8:Q8"/>
    <mergeCell ref="B8:B9"/>
  </mergeCells>
  <printOptions/>
  <pageMargins left="0.1968503937007874" right="0.1968503937007874" top="1.1811023622047245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2</cp:lastModifiedBy>
  <cp:lastPrinted>2019-01-22T08:48:58Z</cp:lastPrinted>
  <dcterms:created xsi:type="dcterms:W3CDTF">2018-04-10T06:49:46Z</dcterms:created>
  <dcterms:modified xsi:type="dcterms:W3CDTF">2019-01-22T08:50:25Z</dcterms:modified>
  <cp:category/>
  <cp:version/>
  <cp:contentType/>
  <cp:contentStatus/>
</cp:coreProperties>
</file>